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LZ03-La Geria" sheetId="1" r:id="rId1"/>
    <sheet name="Año Medio" sheetId="2" r:id="rId2"/>
  </sheets>
  <definedNames>
    <definedName name="_xlnm.Print_Area" localSheetId="1">'Año Medio'!$A$1:$O$28</definedName>
    <definedName name="_xlnm.Print_Area" localSheetId="0">'LZ03-La Geria'!$A$1:$O$209</definedName>
  </definedNames>
  <calcPr fullCalcOnLoad="1"/>
</workbook>
</file>

<file path=xl/sharedStrings.xml><?xml version="1.0" encoding="utf-8"?>
<sst xmlns="http://schemas.openxmlformats.org/spreadsheetml/2006/main" count="90" uniqueCount="54">
  <si>
    <t>Nº Días</t>
  </si>
  <si>
    <t xml:space="preserve">Precip. </t>
  </si>
  <si>
    <t>Mes</t>
  </si>
  <si>
    <t>Año</t>
  </si>
  <si>
    <t>T Med</t>
  </si>
  <si>
    <t>T Max</t>
  </si>
  <si>
    <t>T min</t>
  </si>
  <si>
    <t>HR Max</t>
  </si>
  <si>
    <t>HR min</t>
  </si>
  <si>
    <t>DV</t>
  </si>
  <si>
    <t>VV Max</t>
  </si>
  <si>
    <t>DV Max</t>
  </si>
  <si>
    <t>LISTADO DE DATOS MENSUALES - ANUALES</t>
  </si>
  <si>
    <t>HR  Med</t>
  </si>
  <si>
    <t xml:space="preserve">  VV  </t>
  </si>
  <si>
    <t>Rad.</t>
  </si>
  <si>
    <t>MEDIO</t>
  </si>
  <si>
    <t>Nº Años</t>
  </si>
  <si>
    <t>N</t>
  </si>
  <si>
    <t>NE</t>
  </si>
  <si>
    <t>E</t>
  </si>
  <si>
    <t>SE</t>
  </si>
  <si>
    <t>S</t>
  </si>
  <si>
    <t>SW</t>
  </si>
  <si>
    <t>W</t>
  </si>
  <si>
    <t>NW</t>
  </si>
  <si>
    <t>Dir. Viento</t>
  </si>
  <si>
    <t>Dominante</t>
  </si>
  <si>
    <t>Dir. V. Máx</t>
  </si>
  <si>
    <t>AIRE LIBRE</t>
  </si>
  <si>
    <t>Año 2012</t>
  </si>
  <si>
    <t>Año 2013</t>
  </si>
  <si>
    <t>Año 2.007</t>
  </si>
  <si>
    <t>Año 2.008</t>
  </si>
  <si>
    <t>Año 2.009</t>
  </si>
  <si>
    <t>Año 2.010</t>
  </si>
  <si>
    <t>Año 2.011</t>
  </si>
  <si>
    <t>Cabildo de Lanzarote</t>
  </si>
  <si>
    <t>Consejería de Agricultura, Ganadería,</t>
  </si>
  <si>
    <t>Economía y Promoción Económica</t>
  </si>
  <si>
    <t>LANZAROTE (Las Palmas de Gran Canaria): La Geria  (LZ03)</t>
  </si>
  <si>
    <t>Lat.: 28º 58' 34'' N</t>
  </si>
  <si>
    <t>Long.: 13º 43' 13'' W</t>
  </si>
  <si>
    <t>X(UTM): 624677</t>
  </si>
  <si>
    <t>Y(UTM): 3206012</t>
  </si>
  <si>
    <t>Altitud: 283m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</si>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</sst>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1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14.05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MS Sans Serif"/>
      <family val="0"/>
    </font>
    <font>
      <b/>
      <sz val="10"/>
      <name val="Arial"/>
      <family val="2"/>
    </font>
    <font>
      <sz val="8.7"/>
      <name val="Arial"/>
      <family val="0"/>
    </font>
    <font>
      <sz val="10"/>
      <color indexed="30"/>
      <name val="Arial"/>
      <family val="2"/>
    </font>
    <font>
      <sz val="10"/>
      <color indexed="30"/>
      <name val="MS Sans Serif"/>
      <family val="0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9.85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8.7"/>
      <color indexed="30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ed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Dashed"/>
      <bottom style="thick"/>
    </border>
    <border>
      <left>
        <color indexed="63"/>
      </left>
      <right>
        <color indexed="63"/>
      </right>
      <top style="mediumDashed"/>
      <bottom style="thick"/>
    </border>
    <border>
      <left>
        <color indexed="63"/>
      </left>
      <right style="thin"/>
      <top style="mediumDashed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4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0" borderId="0" xfId="0" applyFont="1" applyAlignment="1">
      <alignment/>
    </xf>
    <xf numFmtId="0" fontId="13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3" fontId="13" fillId="3" borderId="1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3" borderId="1" xfId="0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indent="9"/>
    </xf>
    <xf numFmtId="0" fontId="8" fillId="2" borderId="0" xfId="0" applyFont="1" applyFill="1" applyAlignment="1">
      <alignment horizontal="left" indent="3"/>
    </xf>
    <xf numFmtId="14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14" fontId="8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4" fontId="8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14" fontId="8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/>
    </xf>
    <xf numFmtId="0" fontId="8" fillId="2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14" fillId="2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3" fontId="18" fillId="0" borderId="1" xfId="0" applyFont="1" applyBorder="1" applyAlignment="1">
      <alignment horizontal="right" vertical="center"/>
    </xf>
    <xf numFmtId="4" fontId="18" fillId="0" borderId="1" xfId="0" applyFont="1" applyBorder="1" applyAlignment="1">
      <alignment horizontal="right" vertical="center"/>
    </xf>
    <xf numFmtId="4" fontId="18" fillId="0" borderId="1" xfId="0" applyFont="1" applyBorder="1" applyAlignment="1">
      <alignment vertical="center"/>
    </xf>
    <xf numFmtId="3" fontId="18" fillId="0" borderId="2" xfId="0" applyFont="1" applyBorder="1" applyAlignment="1">
      <alignment horizontal="right" vertical="center"/>
    </xf>
    <xf numFmtId="4" fontId="18" fillId="0" borderId="2" xfId="0" applyFont="1" applyBorder="1" applyAlignment="1">
      <alignment horizontal="right" vertical="center"/>
    </xf>
    <xf numFmtId="4" fontId="18" fillId="0" borderId="2" xfId="0" applyFont="1" applyBorder="1" applyAlignment="1">
      <alignment vertical="center"/>
    </xf>
    <xf numFmtId="4" fontId="18" fillId="0" borderId="3" xfId="0" applyFont="1" applyBorder="1" applyAlignment="1">
      <alignment horizontal="right" vertical="center"/>
    </xf>
    <xf numFmtId="4" fontId="18" fillId="0" borderId="3" xfId="0" applyFont="1" applyBorder="1" applyAlignment="1">
      <alignment vertical="center"/>
    </xf>
    <xf numFmtId="3" fontId="18" fillId="0" borderId="4" xfId="0" applyFont="1" applyBorder="1" applyAlignment="1">
      <alignment horizontal="right" vertical="center"/>
    </xf>
    <xf numFmtId="4" fontId="18" fillId="0" borderId="4" xfId="0" applyFont="1" applyBorder="1" applyAlignment="1">
      <alignment horizontal="right" vertical="center"/>
    </xf>
    <xf numFmtId="4" fontId="18" fillId="0" borderId="4" xfId="0" applyFont="1" applyBorder="1" applyAlignment="1">
      <alignment vertical="center"/>
    </xf>
    <xf numFmtId="0" fontId="14" fillId="0" borderId="0" xfId="0" applyFont="1" applyBorder="1" applyAlignment="1">
      <alignment/>
    </xf>
    <xf numFmtId="3" fontId="18" fillId="0" borderId="5" xfId="0" applyFont="1" applyBorder="1" applyAlignment="1">
      <alignment horizontal="center" vertical="center"/>
    </xf>
    <xf numFmtId="3" fontId="18" fillId="0" borderId="6" xfId="0" applyFont="1" applyBorder="1" applyAlignment="1">
      <alignment horizontal="center" vertical="center"/>
    </xf>
    <xf numFmtId="3" fontId="18" fillId="0" borderId="7" xfId="0" applyFont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4</xdr:col>
      <xdr:colOff>209550</xdr:colOff>
      <xdr:row>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10</xdr:col>
      <xdr:colOff>19050</xdr:colOff>
      <xdr:row>4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4</xdr:col>
      <xdr:colOff>409575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10</xdr:col>
      <xdr:colOff>9525</xdr:colOff>
      <xdr:row>4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view="pageBreakPreview" zoomScaleSheetLayoutView="100" workbookViewId="0" topLeftCell="A1">
      <pane ySplit="14" topLeftCell="BM184" activePane="bottomLeft" state="frozen"/>
      <selection pane="topLeft" activeCell="A1" sqref="A1"/>
      <selection pane="bottomLeft" activeCell="D198" sqref="D198"/>
    </sheetView>
  </sheetViews>
  <sheetFormatPr defaultColWidth="11.421875" defaultRowHeight="12.75"/>
  <cols>
    <col min="1" max="1" width="4.7109375" style="22" customWidth="1"/>
    <col min="2" max="2" width="6.7109375" style="22" customWidth="1"/>
    <col min="3" max="3" width="6.28125" style="22" bestFit="1" customWidth="1"/>
    <col min="4" max="15" width="7.28125" style="22" customWidth="1"/>
    <col min="16" max="16384" width="19.421875" style="22" customWidth="1"/>
  </cols>
  <sheetData>
    <row r="1" spans="1:15" ht="12.75">
      <c r="A1" s="25"/>
      <c r="B1" s="26"/>
      <c r="C1" s="27"/>
      <c r="D1" s="29"/>
      <c r="E1" s="29"/>
      <c r="F1" s="29"/>
      <c r="G1" s="29"/>
      <c r="H1" s="29"/>
      <c r="I1" s="32"/>
      <c r="J1" s="44"/>
      <c r="K1" s="44"/>
      <c r="L1" s="32"/>
      <c r="M1" s="32"/>
      <c r="N1" s="32"/>
      <c r="O1" s="32"/>
    </row>
    <row r="2" spans="1:15" ht="12.75">
      <c r="A2" s="25"/>
      <c r="B2" s="26"/>
      <c r="C2" s="27"/>
      <c r="D2" s="29"/>
      <c r="E2" s="29"/>
      <c r="F2" s="29"/>
      <c r="G2" s="29"/>
      <c r="H2" s="29"/>
      <c r="I2" s="32"/>
      <c r="J2" s="44"/>
      <c r="K2" s="42" t="s">
        <v>37</v>
      </c>
      <c r="L2" s="32"/>
      <c r="M2" s="32"/>
      <c r="N2" s="32"/>
      <c r="O2" s="32"/>
    </row>
    <row r="3" spans="1:15" ht="12.75">
      <c r="A3" s="25"/>
      <c r="B3" s="26"/>
      <c r="C3" s="27"/>
      <c r="D3" s="29"/>
      <c r="E3" s="29"/>
      <c r="F3" s="29"/>
      <c r="G3" s="29"/>
      <c r="H3" s="29"/>
      <c r="I3" s="32"/>
      <c r="J3" s="44"/>
      <c r="K3" s="42" t="s">
        <v>38</v>
      </c>
      <c r="L3" s="32"/>
      <c r="M3" s="32"/>
      <c r="N3" s="32"/>
      <c r="O3" s="32"/>
    </row>
    <row r="4" spans="1:15" ht="12.75">
      <c r="A4" s="25"/>
      <c r="B4" s="26"/>
      <c r="C4" s="27"/>
      <c r="D4" s="29"/>
      <c r="E4" s="29"/>
      <c r="F4" s="29"/>
      <c r="G4" s="29"/>
      <c r="H4" s="29"/>
      <c r="I4" s="32"/>
      <c r="J4" s="44"/>
      <c r="K4" s="42" t="s">
        <v>39</v>
      </c>
      <c r="L4" s="32"/>
      <c r="M4" s="32"/>
      <c r="N4" s="32"/>
      <c r="O4" s="32"/>
    </row>
    <row r="5" spans="1:15" ht="12.75">
      <c r="A5" s="25"/>
      <c r="B5" s="32"/>
      <c r="C5" s="32"/>
      <c r="D5" s="29"/>
      <c r="E5" s="29"/>
      <c r="F5" s="29"/>
      <c r="G5" s="29"/>
      <c r="H5" s="29"/>
      <c r="I5" s="32"/>
      <c r="J5" s="44"/>
      <c r="K5" s="45"/>
      <c r="L5" s="32"/>
      <c r="M5" s="32"/>
      <c r="N5" s="32"/>
      <c r="O5" s="32"/>
    </row>
    <row r="6" spans="1:15" ht="12.75">
      <c r="A6" s="25"/>
      <c r="B6" s="2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8">
      <c r="A7" s="63" t="s">
        <v>12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2.75">
      <c r="A8" s="25"/>
      <c r="B8" s="2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 customHeight="1">
      <c r="A9" s="64" t="s">
        <v>40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8.75" customHeight="1">
      <c r="A10" s="65" t="s">
        <v>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2.75">
      <c r="A11" s="32"/>
      <c r="B11" s="3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2"/>
      <c r="N11" s="32"/>
      <c r="O11" s="32"/>
    </row>
    <row r="12" spans="1:15" ht="12.75" customHeight="1">
      <c r="A12" s="40" t="s">
        <v>41</v>
      </c>
      <c r="B12" s="34"/>
      <c r="C12" s="35"/>
      <c r="D12" s="40" t="s">
        <v>42</v>
      </c>
      <c r="F12" s="37"/>
      <c r="G12" s="40" t="s">
        <v>43</v>
      </c>
      <c r="H12" s="36"/>
      <c r="J12" s="40" t="s">
        <v>44</v>
      </c>
      <c r="K12" s="38"/>
      <c r="M12" s="40" t="s">
        <v>45</v>
      </c>
      <c r="N12" s="40"/>
      <c r="O12" s="34"/>
    </row>
    <row r="13" spans="1:15" ht="12.75">
      <c r="A13" s="4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2.75">
      <c r="A14" s="23" t="s">
        <v>2</v>
      </c>
      <c r="B14" s="14" t="s">
        <v>3</v>
      </c>
      <c r="C14" s="14" t="s">
        <v>0</v>
      </c>
      <c r="D14" s="15" t="s">
        <v>4</v>
      </c>
      <c r="E14" s="14" t="s">
        <v>5</v>
      </c>
      <c r="F14" s="16" t="s">
        <v>6</v>
      </c>
      <c r="G14" s="15" t="s">
        <v>13</v>
      </c>
      <c r="H14" s="14" t="s">
        <v>7</v>
      </c>
      <c r="I14" s="14" t="s">
        <v>8</v>
      </c>
      <c r="J14" s="15" t="s">
        <v>14</v>
      </c>
      <c r="K14" s="15" t="s">
        <v>9</v>
      </c>
      <c r="L14" s="15" t="s">
        <v>10</v>
      </c>
      <c r="M14" s="15" t="s">
        <v>11</v>
      </c>
      <c r="N14" s="15" t="s">
        <v>1</v>
      </c>
      <c r="O14" s="15" t="s">
        <v>15</v>
      </c>
    </row>
    <row r="15" spans="1:15" ht="12.75">
      <c r="A15" s="48">
        <v>1</v>
      </c>
      <c r="B15" s="48">
        <v>2007</v>
      </c>
      <c r="C15" s="48">
        <v>31</v>
      </c>
      <c r="D15" s="49"/>
      <c r="E15" s="49"/>
      <c r="F15" s="49"/>
      <c r="G15" s="50"/>
      <c r="H15" s="50"/>
      <c r="I15" s="50"/>
      <c r="J15" s="50"/>
      <c r="K15" s="49"/>
      <c r="L15" s="50"/>
      <c r="M15" s="50"/>
      <c r="N15" s="50"/>
      <c r="O15" s="50"/>
    </row>
    <row r="16" spans="1:15" ht="12.75">
      <c r="A16" s="48">
        <v>2</v>
      </c>
      <c r="B16" s="48">
        <v>2007</v>
      </c>
      <c r="C16" s="48">
        <v>28</v>
      </c>
      <c r="D16" s="49"/>
      <c r="E16" s="49"/>
      <c r="F16" s="49"/>
      <c r="G16" s="50"/>
      <c r="H16" s="50"/>
      <c r="I16" s="50"/>
      <c r="J16" s="50"/>
      <c r="K16" s="49"/>
      <c r="L16" s="50"/>
      <c r="M16" s="50"/>
      <c r="N16" s="50"/>
      <c r="O16" s="50"/>
    </row>
    <row r="17" spans="1:15" ht="12.75">
      <c r="A17" s="48">
        <v>3</v>
      </c>
      <c r="B17" s="48">
        <v>2007</v>
      </c>
      <c r="C17" s="48">
        <v>31</v>
      </c>
      <c r="D17" s="49"/>
      <c r="E17" s="49"/>
      <c r="F17" s="49"/>
      <c r="G17" s="50"/>
      <c r="H17" s="50"/>
      <c r="I17" s="50"/>
      <c r="J17" s="50"/>
      <c r="K17" s="49"/>
      <c r="L17" s="50"/>
      <c r="M17" s="50"/>
      <c r="N17" s="50"/>
      <c r="O17" s="50"/>
    </row>
    <row r="18" spans="1:15" ht="12.75">
      <c r="A18" s="48">
        <v>4</v>
      </c>
      <c r="B18" s="48">
        <v>2007</v>
      </c>
      <c r="C18" s="48">
        <v>30</v>
      </c>
      <c r="D18" s="49"/>
      <c r="E18" s="49"/>
      <c r="F18" s="49"/>
      <c r="G18" s="50"/>
      <c r="H18" s="50"/>
      <c r="I18" s="50"/>
      <c r="J18" s="50"/>
      <c r="K18" s="49"/>
      <c r="L18" s="50"/>
      <c r="M18" s="50"/>
      <c r="N18" s="50"/>
      <c r="O18" s="50"/>
    </row>
    <row r="19" spans="1:15" ht="12.75">
      <c r="A19" s="48">
        <v>5</v>
      </c>
      <c r="B19" s="48">
        <v>2007</v>
      </c>
      <c r="C19" s="48">
        <v>31</v>
      </c>
      <c r="D19" s="49"/>
      <c r="E19" s="49"/>
      <c r="F19" s="49"/>
      <c r="G19" s="50"/>
      <c r="H19" s="50"/>
      <c r="I19" s="50"/>
      <c r="J19" s="50"/>
      <c r="K19" s="49"/>
      <c r="L19" s="50"/>
      <c r="M19" s="50"/>
      <c r="N19" s="50"/>
      <c r="O19" s="50"/>
    </row>
    <row r="20" spans="1:15" ht="12.75">
      <c r="A20" s="48">
        <v>6</v>
      </c>
      <c r="B20" s="48">
        <v>2007</v>
      </c>
      <c r="C20" s="48">
        <v>30</v>
      </c>
      <c r="D20" s="49"/>
      <c r="E20" s="49"/>
      <c r="F20" s="49"/>
      <c r="G20" s="50"/>
      <c r="H20" s="50"/>
      <c r="I20" s="50"/>
      <c r="J20" s="50"/>
      <c r="K20" s="49"/>
      <c r="L20" s="50"/>
      <c r="M20" s="50"/>
      <c r="N20" s="50"/>
      <c r="O20" s="50"/>
    </row>
    <row r="21" spans="1:15" ht="12.75">
      <c r="A21" s="48">
        <v>7</v>
      </c>
      <c r="B21" s="48">
        <v>2007</v>
      </c>
      <c r="C21" s="48">
        <v>31</v>
      </c>
      <c r="D21" s="49"/>
      <c r="E21" s="49"/>
      <c r="F21" s="49"/>
      <c r="G21" s="50"/>
      <c r="H21" s="50"/>
      <c r="I21" s="50"/>
      <c r="J21" s="50"/>
      <c r="K21" s="49"/>
      <c r="L21" s="50"/>
      <c r="M21" s="50"/>
      <c r="N21" s="50"/>
      <c r="O21" s="50"/>
    </row>
    <row r="22" spans="1:15" ht="12.75">
      <c r="A22" s="48">
        <v>8</v>
      </c>
      <c r="B22" s="48">
        <v>2007</v>
      </c>
      <c r="C22" s="48">
        <v>31</v>
      </c>
      <c r="D22" s="49">
        <v>21.1479</v>
      </c>
      <c r="E22" s="49">
        <v>25.3</v>
      </c>
      <c r="F22" s="49">
        <v>19.1</v>
      </c>
      <c r="G22" s="50">
        <v>84.0223</v>
      </c>
      <c r="H22" s="50">
        <v>95.3</v>
      </c>
      <c r="I22" s="50">
        <v>63.5</v>
      </c>
      <c r="J22" s="50">
        <v>4.71807</v>
      </c>
      <c r="K22" s="49"/>
      <c r="L22" s="50">
        <v>9</v>
      </c>
      <c r="M22" s="50"/>
      <c r="N22" s="50">
        <v>0</v>
      </c>
      <c r="O22" s="50">
        <v>23.255942400000002</v>
      </c>
    </row>
    <row r="23" spans="1:15" ht="12.75">
      <c r="A23" s="48">
        <v>9</v>
      </c>
      <c r="B23" s="48">
        <v>2007</v>
      </c>
      <c r="C23" s="48">
        <v>30</v>
      </c>
      <c r="D23" s="49">
        <v>20.8735</v>
      </c>
      <c r="E23" s="49">
        <v>28.7</v>
      </c>
      <c r="F23" s="49">
        <v>13.3</v>
      </c>
      <c r="G23" s="50">
        <v>78.3522</v>
      </c>
      <c r="H23" s="50">
        <v>100</v>
      </c>
      <c r="I23" s="50">
        <v>44.3</v>
      </c>
      <c r="J23" s="50">
        <v>3.08143</v>
      </c>
      <c r="K23" s="49"/>
      <c r="L23" s="50">
        <v>9.3</v>
      </c>
      <c r="M23" s="50"/>
      <c r="N23" s="50">
        <v>0</v>
      </c>
      <c r="O23" s="50">
        <v>21.6059616</v>
      </c>
    </row>
    <row r="24" spans="1:15" ht="12.75">
      <c r="A24" s="48">
        <v>10</v>
      </c>
      <c r="B24" s="48">
        <v>2007</v>
      </c>
      <c r="C24" s="48">
        <v>31</v>
      </c>
      <c r="D24" s="49">
        <v>20.7985</v>
      </c>
      <c r="E24" s="49">
        <v>31.8</v>
      </c>
      <c r="F24" s="49">
        <v>12.2</v>
      </c>
      <c r="G24" s="50">
        <v>72.7941</v>
      </c>
      <c r="H24" s="50">
        <v>100</v>
      </c>
      <c r="I24" s="50">
        <v>16.5</v>
      </c>
      <c r="J24" s="50">
        <v>3.27119</v>
      </c>
      <c r="K24" s="49"/>
      <c r="L24" s="50">
        <v>10.3</v>
      </c>
      <c r="M24" s="50"/>
      <c r="N24" s="50">
        <v>4.4</v>
      </c>
      <c r="O24" s="50">
        <v>17.008272</v>
      </c>
    </row>
    <row r="25" spans="1:15" ht="12.75">
      <c r="A25" s="48">
        <v>11</v>
      </c>
      <c r="B25" s="48">
        <v>2007</v>
      </c>
      <c r="C25" s="48">
        <v>30</v>
      </c>
      <c r="D25" s="49">
        <v>18.3118</v>
      </c>
      <c r="E25" s="49">
        <v>28</v>
      </c>
      <c r="F25" s="49">
        <v>11.3</v>
      </c>
      <c r="G25" s="50">
        <v>75.8403</v>
      </c>
      <c r="H25" s="50">
        <v>98.6</v>
      </c>
      <c r="I25" s="50">
        <v>39.8</v>
      </c>
      <c r="J25" s="50">
        <v>1.86282</v>
      </c>
      <c r="K25" s="49"/>
      <c r="L25" s="50">
        <v>6.5</v>
      </c>
      <c r="M25" s="50"/>
      <c r="N25" s="50">
        <v>0.1</v>
      </c>
      <c r="O25" s="50">
        <v>16.520112</v>
      </c>
    </row>
    <row r="26" spans="1:15" ht="13.5" thickBot="1">
      <c r="A26" s="51">
        <v>12</v>
      </c>
      <c r="B26" s="51">
        <v>2007</v>
      </c>
      <c r="C26" s="51">
        <v>31</v>
      </c>
      <c r="D26" s="52">
        <v>16.333</v>
      </c>
      <c r="E26" s="52">
        <v>24.5</v>
      </c>
      <c r="F26" s="52">
        <v>8.3</v>
      </c>
      <c r="G26" s="53">
        <v>75.71</v>
      </c>
      <c r="H26" s="53">
        <v>100</v>
      </c>
      <c r="I26" s="53">
        <v>20.2</v>
      </c>
      <c r="J26" s="53">
        <v>3.10372</v>
      </c>
      <c r="K26" s="52"/>
      <c r="L26" s="53">
        <v>11.1</v>
      </c>
      <c r="M26" s="53"/>
      <c r="N26" s="53">
        <v>57.8</v>
      </c>
      <c r="O26" s="53">
        <v>11.350022400000002</v>
      </c>
    </row>
    <row r="27" spans="1:15" ht="13.5" thickBot="1">
      <c r="A27" s="60" t="s">
        <v>32</v>
      </c>
      <c r="B27" s="61"/>
      <c r="C27" s="62"/>
      <c r="D27" s="54">
        <f>AVERAGE(D15:D26)</f>
        <v>19.49294</v>
      </c>
      <c r="E27" s="54">
        <f>MAX(E15:E26)</f>
        <v>31.8</v>
      </c>
      <c r="F27" s="54">
        <f>MIN(F15:F26)</f>
        <v>8.3</v>
      </c>
      <c r="G27" s="55">
        <f>AVERAGE(G15:G26)</f>
        <v>77.34378000000001</v>
      </c>
      <c r="H27" s="54">
        <f>MAX(H15:H26)</f>
        <v>100</v>
      </c>
      <c r="I27" s="54">
        <f>MIN(I15:I26)</f>
        <v>16.5</v>
      </c>
      <c r="J27" s="55">
        <f>AVERAGE(J15:J26)</f>
        <v>3.2074459999999996</v>
      </c>
      <c r="K27" s="54"/>
      <c r="L27" s="54">
        <f>MAX(L15:L26)</f>
        <v>11.1</v>
      </c>
      <c r="M27" s="55"/>
      <c r="N27" s="55">
        <f>SUM(N15:N26)</f>
        <v>62.3</v>
      </c>
      <c r="O27" s="55">
        <f>AVERAGE(O15:O26)</f>
        <v>17.94806208</v>
      </c>
    </row>
    <row r="28" spans="1:15" ht="13.5" thickTop="1">
      <c r="A28" s="56">
        <v>1</v>
      </c>
      <c r="B28" s="56">
        <v>2008</v>
      </c>
      <c r="C28" s="56">
        <v>31</v>
      </c>
      <c r="D28" s="57">
        <v>16.4358</v>
      </c>
      <c r="E28" s="57">
        <v>23.6</v>
      </c>
      <c r="F28" s="57">
        <v>7.4</v>
      </c>
      <c r="G28" s="58">
        <v>65.535</v>
      </c>
      <c r="H28" s="58">
        <v>100</v>
      </c>
      <c r="I28" s="58">
        <v>21.2</v>
      </c>
      <c r="J28" s="58">
        <v>3.40771</v>
      </c>
      <c r="K28" s="57"/>
      <c r="L28" s="58">
        <v>15.5</v>
      </c>
      <c r="M28" s="58"/>
      <c r="N28" s="58">
        <v>14.3</v>
      </c>
      <c r="O28" s="58">
        <v>12.4831584</v>
      </c>
    </row>
    <row r="29" spans="1:15" ht="12.75">
      <c r="A29" s="48">
        <v>2</v>
      </c>
      <c r="B29" s="48">
        <v>2008</v>
      </c>
      <c r="C29" s="48">
        <v>29</v>
      </c>
      <c r="D29" s="49">
        <v>16.7845</v>
      </c>
      <c r="E29" s="49">
        <v>24.6</v>
      </c>
      <c r="F29" s="49">
        <v>10.9</v>
      </c>
      <c r="G29" s="50">
        <v>74.3727</v>
      </c>
      <c r="H29" s="50">
        <v>100</v>
      </c>
      <c r="I29" s="50">
        <v>14.2</v>
      </c>
      <c r="J29" s="50">
        <v>3.20116</v>
      </c>
      <c r="K29" s="49"/>
      <c r="L29" s="50">
        <v>11.4</v>
      </c>
      <c r="M29" s="50"/>
      <c r="N29" s="50">
        <v>41.2</v>
      </c>
      <c r="O29" s="50">
        <v>14.2193664</v>
      </c>
    </row>
    <row r="30" spans="1:15" ht="12.75">
      <c r="A30" s="48">
        <v>3</v>
      </c>
      <c r="B30" s="48">
        <v>2008</v>
      </c>
      <c r="C30" s="48">
        <v>31</v>
      </c>
      <c r="D30" s="49">
        <v>16.917</v>
      </c>
      <c r="E30" s="49">
        <v>30.9</v>
      </c>
      <c r="F30" s="49">
        <v>10</v>
      </c>
      <c r="G30" s="50">
        <v>71.1878</v>
      </c>
      <c r="H30" s="50">
        <v>100</v>
      </c>
      <c r="I30" s="50">
        <v>12.6</v>
      </c>
      <c r="J30" s="50">
        <v>4.53433</v>
      </c>
      <c r="K30" s="49"/>
      <c r="L30" s="50">
        <v>12.8</v>
      </c>
      <c r="M30" s="50"/>
      <c r="N30" s="50">
        <v>6.5</v>
      </c>
      <c r="O30" s="50">
        <v>19.2643488</v>
      </c>
    </row>
    <row r="31" spans="1:15" ht="12.75">
      <c r="A31" s="48">
        <v>4</v>
      </c>
      <c r="B31" s="48">
        <v>2008</v>
      </c>
      <c r="C31" s="48">
        <v>30</v>
      </c>
      <c r="D31" s="49">
        <v>19.5253</v>
      </c>
      <c r="E31" s="49">
        <v>31.1</v>
      </c>
      <c r="F31" s="49">
        <v>13.1</v>
      </c>
      <c r="G31" s="50">
        <v>63.1676</v>
      </c>
      <c r="H31" s="50">
        <v>97.1</v>
      </c>
      <c r="I31" s="50">
        <v>13.4</v>
      </c>
      <c r="J31" s="50">
        <v>5.22317</v>
      </c>
      <c r="K31" s="49"/>
      <c r="L31" s="50">
        <v>12.9</v>
      </c>
      <c r="M31" s="50"/>
      <c r="N31" s="50">
        <v>0.5</v>
      </c>
      <c r="O31" s="50">
        <v>22.430736000000003</v>
      </c>
    </row>
    <row r="32" spans="1:15" ht="12.75">
      <c r="A32" s="48">
        <v>5</v>
      </c>
      <c r="B32" s="48">
        <v>2008</v>
      </c>
      <c r="C32" s="48">
        <v>31</v>
      </c>
      <c r="D32" s="49">
        <v>18.2879</v>
      </c>
      <c r="E32" s="49">
        <v>28.7</v>
      </c>
      <c r="F32" s="49">
        <v>13.7</v>
      </c>
      <c r="G32" s="50">
        <v>73.7928</v>
      </c>
      <c r="H32" s="50">
        <v>97.4</v>
      </c>
      <c r="I32" s="50">
        <v>18.5</v>
      </c>
      <c r="J32" s="50">
        <v>4.69021</v>
      </c>
      <c r="K32" s="49"/>
      <c r="L32" s="50">
        <v>18.4</v>
      </c>
      <c r="M32" s="50"/>
      <c r="N32" s="50">
        <v>5.8</v>
      </c>
      <c r="O32" s="50">
        <v>23.1492384</v>
      </c>
    </row>
    <row r="33" spans="1:15" ht="12.75">
      <c r="A33" s="48">
        <v>6</v>
      </c>
      <c r="B33" s="48">
        <v>2008</v>
      </c>
      <c r="C33" s="48">
        <v>30</v>
      </c>
      <c r="D33" s="49">
        <v>19.8441</v>
      </c>
      <c r="E33" s="49">
        <v>32.3</v>
      </c>
      <c r="F33" s="49">
        <v>14.9</v>
      </c>
      <c r="G33" s="50">
        <v>76.7809</v>
      </c>
      <c r="H33" s="50">
        <v>98.4</v>
      </c>
      <c r="I33" s="50">
        <v>33.2</v>
      </c>
      <c r="J33" s="50">
        <v>4.67592</v>
      </c>
      <c r="K33" s="49"/>
      <c r="L33" s="50">
        <v>10.9</v>
      </c>
      <c r="M33" s="50"/>
      <c r="N33" s="50">
        <v>0.4</v>
      </c>
      <c r="O33" s="50">
        <v>25.445404800000002</v>
      </c>
    </row>
    <row r="34" spans="1:15" ht="12.75">
      <c r="A34" s="48">
        <v>7</v>
      </c>
      <c r="B34" s="48">
        <v>2008</v>
      </c>
      <c r="C34" s="48">
        <v>31</v>
      </c>
      <c r="D34" s="49">
        <v>20.7096</v>
      </c>
      <c r="E34" s="49">
        <v>25.4</v>
      </c>
      <c r="F34" s="49">
        <v>17.6</v>
      </c>
      <c r="G34" s="50">
        <v>81.1514</v>
      </c>
      <c r="H34" s="50">
        <v>94.5</v>
      </c>
      <c r="I34" s="50">
        <v>46</v>
      </c>
      <c r="J34" s="50">
        <v>5.32949</v>
      </c>
      <c r="K34" s="49"/>
      <c r="L34" s="50">
        <v>37.9</v>
      </c>
      <c r="M34" s="50"/>
      <c r="N34" s="50">
        <v>0.4</v>
      </c>
      <c r="O34" s="50">
        <v>23.772787200000003</v>
      </c>
    </row>
    <row r="35" spans="1:15" ht="12.75">
      <c r="A35" s="48">
        <v>8</v>
      </c>
      <c r="B35" s="48">
        <v>2008</v>
      </c>
      <c r="C35" s="48">
        <v>31</v>
      </c>
      <c r="D35" s="49">
        <v>21.4594</v>
      </c>
      <c r="E35" s="49">
        <v>28.4</v>
      </c>
      <c r="F35" s="49">
        <v>18.2</v>
      </c>
      <c r="G35" s="50">
        <v>82.1529</v>
      </c>
      <c r="H35" s="50">
        <v>97.2</v>
      </c>
      <c r="I35" s="50">
        <v>36.3</v>
      </c>
      <c r="J35" s="50">
        <v>5.43676</v>
      </c>
      <c r="K35" s="49"/>
      <c r="L35" s="50"/>
      <c r="M35" s="50"/>
      <c r="N35" s="50">
        <v>26</v>
      </c>
      <c r="O35" s="50">
        <v>23.8846752</v>
      </c>
    </row>
    <row r="36" spans="1:15" ht="12.75">
      <c r="A36" s="48">
        <v>9</v>
      </c>
      <c r="B36" s="48">
        <v>2008</v>
      </c>
      <c r="C36" s="48">
        <v>30</v>
      </c>
      <c r="D36" s="49">
        <v>21.4653</v>
      </c>
      <c r="E36" s="49">
        <v>28.9</v>
      </c>
      <c r="F36" s="49">
        <v>14.8</v>
      </c>
      <c r="G36" s="50">
        <v>80.1336</v>
      </c>
      <c r="H36" s="50">
        <v>100</v>
      </c>
      <c r="I36" s="50">
        <v>40.2</v>
      </c>
      <c r="J36" s="50">
        <v>3.17549</v>
      </c>
      <c r="K36" s="49"/>
      <c r="L36" s="50">
        <v>36.4</v>
      </c>
      <c r="M36" s="50"/>
      <c r="N36" s="50">
        <v>4.3</v>
      </c>
      <c r="O36" s="50">
        <v>18.397670400000003</v>
      </c>
    </row>
    <row r="37" spans="1:15" ht="12.75">
      <c r="A37" s="48">
        <v>10</v>
      </c>
      <c r="B37" s="48">
        <v>2008</v>
      </c>
      <c r="C37" s="48">
        <v>31</v>
      </c>
      <c r="D37" s="49">
        <v>19.312</v>
      </c>
      <c r="E37" s="49">
        <v>26.3</v>
      </c>
      <c r="F37" s="49">
        <v>13.6</v>
      </c>
      <c r="G37" s="50">
        <v>80.1951</v>
      </c>
      <c r="H37" s="50">
        <v>98.8</v>
      </c>
      <c r="I37" s="50">
        <v>51.4</v>
      </c>
      <c r="J37" s="50">
        <v>4.23676</v>
      </c>
      <c r="K37" s="49"/>
      <c r="L37" s="50"/>
      <c r="M37" s="50"/>
      <c r="N37" s="50">
        <v>62.4</v>
      </c>
      <c r="O37" s="50">
        <v>14.524531200000002</v>
      </c>
    </row>
    <row r="38" spans="1:15" ht="12.75">
      <c r="A38" s="48">
        <v>11</v>
      </c>
      <c r="B38" s="48">
        <v>2008</v>
      </c>
      <c r="C38" s="48">
        <v>30</v>
      </c>
      <c r="D38" s="49">
        <v>17.1281</v>
      </c>
      <c r="E38" s="49">
        <v>27.4</v>
      </c>
      <c r="F38" s="49">
        <v>6.9</v>
      </c>
      <c r="G38" s="50">
        <v>69.4721</v>
      </c>
      <c r="H38" s="50">
        <v>98.5</v>
      </c>
      <c r="I38" s="50">
        <v>20.3</v>
      </c>
      <c r="J38" s="50">
        <v>3.46153</v>
      </c>
      <c r="K38" s="49"/>
      <c r="L38" s="50">
        <v>12.2</v>
      </c>
      <c r="M38" s="50"/>
      <c r="N38" s="50">
        <v>26.8</v>
      </c>
      <c r="O38" s="50">
        <v>13.496544000000002</v>
      </c>
    </row>
    <row r="39" spans="1:15" ht="13.5" thickBot="1">
      <c r="A39" s="51">
        <v>12</v>
      </c>
      <c r="B39" s="51">
        <v>2008</v>
      </c>
      <c r="C39" s="51">
        <v>31</v>
      </c>
      <c r="D39" s="52">
        <v>15.19</v>
      </c>
      <c r="E39" s="52">
        <v>21.8</v>
      </c>
      <c r="F39" s="52">
        <v>9.3</v>
      </c>
      <c r="G39" s="53">
        <v>75.344</v>
      </c>
      <c r="H39" s="53">
        <v>100</v>
      </c>
      <c r="I39" s="53">
        <v>32.6</v>
      </c>
      <c r="J39" s="53">
        <v>3.72162</v>
      </c>
      <c r="K39" s="52"/>
      <c r="L39" s="53">
        <v>33.9</v>
      </c>
      <c r="M39" s="53"/>
      <c r="N39" s="53">
        <v>80</v>
      </c>
      <c r="O39" s="53">
        <v>10.074844800000001</v>
      </c>
    </row>
    <row r="40" spans="1:15" ht="13.5" thickBot="1">
      <c r="A40" s="60" t="s">
        <v>33</v>
      </c>
      <c r="B40" s="61"/>
      <c r="C40" s="62"/>
      <c r="D40" s="54">
        <f>AVERAGE(D28:D39)</f>
        <v>18.58825</v>
      </c>
      <c r="E40" s="54">
        <f>MAX(E28:E39)</f>
        <v>32.3</v>
      </c>
      <c r="F40" s="54">
        <f>MIN(F28:F39)</f>
        <v>6.9</v>
      </c>
      <c r="G40" s="55">
        <f>AVERAGE(G28:G39)</f>
        <v>74.44049166666666</v>
      </c>
      <c r="H40" s="54">
        <f>MAX(H28:H39)</f>
        <v>100</v>
      </c>
      <c r="I40" s="54">
        <f>MIN(I28:I39)</f>
        <v>12.6</v>
      </c>
      <c r="J40" s="55">
        <f>AVERAGE(J28:J39)</f>
        <v>4.2578458333333336</v>
      </c>
      <c r="K40" s="54"/>
      <c r="L40" s="54">
        <f>MAX(L28:L39)</f>
        <v>37.9</v>
      </c>
      <c r="M40" s="55"/>
      <c r="N40" s="55">
        <f>SUM(N28:N39)</f>
        <v>268.6</v>
      </c>
      <c r="O40" s="55">
        <f>AVERAGE(O28:O39)</f>
        <v>18.428608800000003</v>
      </c>
    </row>
    <row r="41" spans="1:15" ht="13.5" thickTop="1">
      <c r="A41" s="56">
        <v>1</v>
      </c>
      <c r="B41" s="56">
        <v>2009</v>
      </c>
      <c r="C41" s="56">
        <v>31</v>
      </c>
      <c r="D41" s="57">
        <v>14.3448</v>
      </c>
      <c r="E41" s="57">
        <v>20.9</v>
      </c>
      <c r="F41" s="57">
        <v>9</v>
      </c>
      <c r="G41" s="58">
        <v>79.268</v>
      </c>
      <c r="H41" s="58">
        <v>98.8</v>
      </c>
      <c r="I41" s="58">
        <v>33.7</v>
      </c>
      <c r="J41" s="58">
        <v>3.58784</v>
      </c>
      <c r="K41" s="57"/>
      <c r="L41" s="58">
        <v>13.9</v>
      </c>
      <c r="M41" s="58"/>
      <c r="N41" s="58">
        <v>52.5</v>
      </c>
      <c r="O41" s="58">
        <v>11.2771872</v>
      </c>
    </row>
    <row r="42" spans="1:15" ht="12.75">
      <c r="A42" s="48">
        <v>2</v>
      </c>
      <c r="B42" s="48">
        <v>2009</v>
      </c>
      <c r="C42" s="48">
        <v>28</v>
      </c>
      <c r="D42" s="49">
        <v>14.7498</v>
      </c>
      <c r="E42" s="49">
        <v>23</v>
      </c>
      <c r="F42" s="49">
        <v>8.7</v>
      </c>
      <c r="G42" s="50">
        <v>80.9351</v>
      </c>
      <c r="H42" s="50">
        <v>100</v>
      </c>
      <c r="I42" s="50">
        <v>21.6</v>
      </c>
      <c r="J42" s="50">
        <v>3.37452</v>
      </c>
      <c r="K42" s="49"/>
      <c r="L42" s="50"/>
      <c r="M42" s="50"/>
      <c r="N42" s="50">
        <v>68.9</v>
      </c>
      <c r="O42" s="50">
        <v>14.917996800000001</v>
      </c>
    </row>
    <row r="43" spans="1:15" ht="12.75">
      <c r="A43" s="48">
        <v>3</v>
      </c>
      <c r="B43" s="48">
        <v>2009</v>
      </c>
      <c r="C43" s="48">
        <v>31</v>
      </c>
      <c r="D43" s="49">
        <v>16.6374</v>
      </c>
      <c r="E43" s="49">
        <v>29.6</v>
      </c>
      <c r="F43" s="49">
        <v>8</v>
      </c>
      <c r="G43" s="50">
        <v>74.7744</v>
      </c>
      <c r="H43" s="50">
        <v>100</v>
      </c>
      <c r="I43" s="50">
        <v>19.7</v>
      </c>
      <c r="J43" s="50">
        <v>3.63067</v>
      </c>
      <c r="K43" s="49"/>
      <c r="L43" s="50">
        <v>11.7</v>
      </c>
      <c r="M43" s="50"/>
      <c r="N43" s="50">
        <v>51.1</v>
      </c>
      <c r="O43" s="50">
        <v>16.6231008</v>
      </c>
    </row>
    <row r="44" spans="1:15" ht="12.75">
      <c r="A44" s="48">
        <v>4</v>
      </c>
      <c r="B44" s="48">
        <v>2009</v>
      </c>
      <c r="C44" s="48">
        <v>30</v>
      </c>
      <c r="D44" s="49">
        <v>16.2634</v>
      </c>
      <c r="E44" s="49">
        <v>27.6</v>
      </c>
      <c r="F44" s="49">
        <v>12.3</v>
      </c>
      <c r="G44" s="50">
        <v>75.603</v>
      </c>
      <c r="H44" s="50">
        <v>100</v>
      </c>
      <c r="I44" s="50">
        <v>20.8</v>
      </c>
      <c r="J44" s="50">
        <v>5.914</v>
      </c>
      <c r="K44" s="49"/>
      <c r="L44" s="50"/>
      <c r="M44" s="50"/>
      <c r="N44" s="50">
        <v>1.8</v>
      </c>
      <c r="O44" s="50">
        <v>24.896592</v>
      </c>
    </row>
    <row r="45" spans="1:15" ht="12.75">
      <c r="A45" s="48">
        <v>5</v>
      </c>
      <c r="B45" s="48">
        <v>2009</v>
      </c>
      <c r="C45" s="48">
        <v>31</v>
      </c>
      <c r="D45" s="49"/>
      <c r="E45" s="49"/>
      <c r="F45" s="49"/>
      <c r="G45" s="50"/>
      <c r="H45" s="50"/>
      <c r="I45" s="50"/>
      <c r="J45" s="50"/>
      <c r="K45" s="49"/>
      <c r="L45" s="50"/>
      <c r="M45" s="50"/>
      <c r="N45" s="50"/>
      <c r="O45" s="50"/>
    </row>
    <row r="46" spans="1:15" ht="12.75">
      <c r="A46" s="48">
        <v>6</v>
      </c>
      <c r="B46" s="48">
        <v>2009</v>
      </c>
      <c r="C46" s="48">
        <v>30</v>
      </c>
      <c r="D46" s="49"/>
      <c r="E46" s="49"/>
      <c r="F46" s="49"/>
      <c r="G46" s="50"/>
      <c r="H46" s="50"/>
      <c r="I46" s="50"/>
      <c r="J46" s="50"/>
      <c r="K46" s="49"/>
      <c r="L46" s="50"/>
      <c r="M46" s="50"/>
      <c r="N46" s="50"/>
      <c r="O46" s="50"/>
    </row>
    <row r="47" spans="1:15" ht="12.75">
      <c r="A47" s="48">
        <v>7</v>
      </c>
      <c r="B47" s="48">
        <v>2009</v>
      </c>
      <c r="C47" s="48">
        <v>31</v>
      </c>
      <c r="D47" s="49"/>
      <c r="E47" s="49"/>
      <c r="F47" s="49"/>
      <c r="G47" s="50"/>
      <c r="H47" s="50"/>
      <c r="I47" s="50"/>
      <c r="J47" s="50"/>
      <c r="K47" s="49"/>
      <c r="L47" s="50"/>
      <c r="M47" s="50"/>
      <c r="N47" s="50"/>
      <c r="O47" s="50"/>
    </row>
    <row r="48" spans="1:15" ht="12.75">
      <c r="A48" s="48">
        <v>8</v>
      </c>
      <c r="B48" s="48">
        <v>2009</v>
      </c>
      <c r="C48" s="48">
        <v>31</v>
      </c>
      <c r="D48" s="49"/>
      <c r="E48" s="49"/>
      <c r="F48" s="49"/>
      <c r="G48" s="50"/>
      <c r="H48" s="50"/>
      <c r="I48" s="50"/>
      <c r="J48" s="50"/>
      <c r="K48" s="49"/>
      <c r="L48" s="50"/>
      <c r="M48" s="50"/>
      <c r="N48" s="50"/>
      <c r="O48" s="50"/>
    </row>
    <row r="49" spans="1:15" ht="12.75">
      <c r="A49" s="48">
        <v>9</v>
      </c>
      <c r="B49" s="48">
        <v>2009</v>
      </c>
      <c r="C49" s="48">
        <v>30</v>
      </c>
      <c r="D49" s="49"/>
      <c r="E49" s="49"/>
      <c r="F49" s="49"/>
      <c r="G49" s="50"/>
      <c r="H49" s="50"/>
      <c r="I49" s="50"/>
      <c r="J49" s="50"/>
      <c r="K49" s="49"/>
      <c r="L49" s="50"/>
      <c r="M49" s="50"/>
      <c r="N49" s="50"/>
      <c r="O49" s="50"/>
    </row>
    <row r="50" spans="1:15" ht="12.75">
      <c r="A50" s="48">
        <v>10</v>
      </c>
      <c r="B50" s="48">
        <v>2009</v>
      </c>
      <c r="C50" s="48">
        <v>31</v>
      </c>
      <c r="D50" s="49"/>
      <c r="E50" s="49"/>
      <c r="F50" s="49"/>
      <c r="G50" s="50"/>
      <c r="H50" s="50"/>
      <c r="I50" s="50"/>
      <c r="J50" s="50"/>
      <c r="K50" s="49"/>
      <c r="L50" s="50"/>
      <c r="M50" s="50"/>
      <c r="N50" s="50"/>
      <c r="O50" s="50"/>
    </row>
    <row r="51" spans="1:15" ht="12.75">
      <c r="A51" s="48">
        <v>11</v>
      </c>
      <c r="B51" s="48">
        <v>2009</v>
      </c>
      <c r="C51" s="48">
        <v>30</v>
      </c>
      <c r="D51" s="49">
        <v>19.2471</v>
      </c>
      <c r="E51" s="49">
        <v>27.6</v>
      </c>
      <c r="F51" s="49">
        <v>9.4</v>
      </c>
      <c r="G51" s="50">
        <v>71.8659</v>
      </c>
      <c r="H51" s="50">
        <v>100</v>
      </c>
      <c r="I51" s="50">
        <v>18.8</v>
      </c>
      <c r="J51" s="50">
        <v>3.48211</v>
      </c>
      <c r="K51" s="49"/>
      <c r="L51" s="50">
        <v>12.9</v>
      </c>
      <c r="M51" s="50"/>
      <c r="N51" s="50">
        <v>0</v>
      </c>
      <c r="O51" s="50">
        <v>14.8891392</v>
      </c>
    </row>
    <row r="52" spans="1:15" ht="13.5" thickBot="1">
      <c r="A52" s="51">
        <v>12</v>
      </c>
      <c r="B52" s="51">
        <v>2009</v>
      </c>
      <c r="C52" s="51">
        <v>26</v>
      </c>
      <c r="D52" s="52">
        <v>17.8699</v>
      </c>
      <c r="E52" s="52">
        <v>26.3</v>
      </c>
      <c r="F52" s="52">
        <v>8.8</v>
      </c>
      <c r="G52" s="53">
        <v>79.1159</v>
      </c>
      <c r="H52" s="53">
        <v>100</v>
      </c>
      <c r="I52" s="53">
        <v>16.5</v>
      </c>
      <c r="J52" s="53">
        <v>3.15007</v>
      </c>
      <c r="K52" s="52"/>
      <c r="L52" s="53">
        <v>12.8</v>
      </c>
      <c r="M52" s="53"/>
      <c r="N52" s="53">
        <v>0</v>
      </c>
      <c r="O52" s="53">
        <v>10.618300800000002</v>
      </c>
    </row>
    <row r="53" spans="1:15" ht="13.5" thickBot="1">
      <c r="A53" s="60" t="s">
        <v>34</v>
      </c>
      <c r="B53" s="61"/>
      <c r="C53" s="62"/>
      <c r="D53" s="54">
        <f>AVERAGE(D41:D52)</f>
        <v>16.518733333333333</v>
      </c>
      <c r="E53" s="54">
        <f>MAX(E41:E52)</f>
        <v>29.6</v>
      </c>
      <c r="F53" s="54">
        <f>MIN(F41:F52)</f>
        <v>8</v>
      </c>
      <c r="G53" s="55">
        <f>AVERAGE(G41:G52)</f>
        <v>76.92705000000001</v>
      </c>
      <c r="H53" s="54">
        <f>MAX(H41:H52)</f>
        <v>100</v>
      </c>
      <c r="I53" s="54">
        <f>MIN(I41:I52)</f>
        <v>16.5</v>
      </c>
      <c r="J53" s="55">
        <f>AVERAGE(J41:J52)</f>
        <v>3.8565349999999996</v>
      </c>
      <c r="K53" s="54"/>
      <c r="L53" s="54">
        <f>MAX(L41:L52)</f>
        <v>13.9</v>
      </c>
      <c r="M53" s="55"/>
      <c r="N53" s="55">
        <f>SUM(N41:N52)</f>
        <v>174.3</v>
      </c>
      <c r="O53" s="55">
        <f>AVERAGE(O41:O52)</f>
        <v>15.5370528</v>
      </c>
    </row>
    <row r="54" spans="1:15" ht="13.5" thickTop="1">
      <c r="A54" s="56">
        <v>1</v>
      </c>
      <c r="B54" s="56">
        <v>2010</v>
      </c>
      <c r="C54" s="56">
        <v>31</v>
      </c>
      <c r="D54" s="57">
        <v>16.3348</v>
      </c>
      <c r="E54" s="57"/>
      <c r="F54" s="57"/>
      <c r="G54" s="58">
        <v>74.178</v>
      </c>
      <c r="H54" s="58">
        <v>100</v>
      </c>
      <c r="I54" s="58">
        <v>11.9</v>
      </c>
      <c r="J54" s="58">
        <v>3.03669</v>
      </c>
      <c r="K54" s="57"/>
      <c r="L54" s="58">
        <v>12.4</v>
      </c>
      <c r="M54" s="58"/>
      <c r="N54" s="58">
        <v>33.7</v>
      </c>
      <c r="O54" s="58">
        <v>12.065760000000001</v>
      </c>
    </row>
    <row r="55" spans="1:15" ht="12.75">
      <c r="A55" s="48">
        <v>2</v>
      </c>
      <c r="B55" s="48">
        <v>2010</v>
      </c>
      <c r="C55" s="48">
        <v>28</v>
      </c>
      <c r="D55" s="49">
        <v>17.5997</v>
      </c>
      <c r="E55" s="49">
        <v>29.5</v>
      </c>
      <c r="F55" s="49">
        <v>8.9</v>
      </c>
      <c r="G55" s="50">
        <v>80.1044</v>
      </c>
      <c r="H55" s="50">
        <v>100</v>
      </c>
      <c r="I55" s="50">
        <v>17.8</v>
      </c>
      <c r="J55" s="50">
        <v>3.36406</v>
      </c>
      <c r="K55" s="49"/>
      <c r="L55" s="50">
        <v>14.7</v>
      </c>
      <c r="M55" s="50"/>
      <c r="N55" s="50">
        <v>102</v>
      </c>
      <c r="O55" s="50">
        <v>13.275360000000001</v>
      </c>
    </row>
    <row r="56" spans="1:15" ht="12.75">
      <c r="A56" s="48">
        <v>3</v>
      </c>
      <c r="B56" s="48">
        <v>2010</v>
      </c>
      <c r="C56" s="48">
        <v>31</v>
      </c>
      <c r="D56" s="49">
        <v>17.5355</v>
      </c>
      <c r="E56" s="49"/>
      <c r="F56" s="49">
        <v>9.7</v>
      </c>
      <c r="G56" s="50">
        <v>72.4035</v>
      </c>
      <c r="H56" s="50">
        <v>100</v>
      </c>
      <c r="I56" s="50">
        <v>11.5</v>
      </c>
      <c r="J56" s="50">
        <v>3.87135</v>
      </c>
      <c r="K56" s="49"/>
      <c r="L56" s="50">
        <v>11.3</v>
      </c>
      <c r="M56" s="50"/>
      <c r="N56" s="50">
        <v>6.4</v>
      </c>
      <c r="O56" s="50">
        <v>19.840464</v>
      </c>
    </row>
    <row r="57" spans="1:15" ht="12.75">
      <c r="A57" s="48">
        <v>4</v>
      </c>
      <c r="B57" s="48">
        <v>2010</v>
      </c>
      <c r="C57" s="48">
        <v>30</v>
      </c>
      <c r="D57" s="49">
        <v>17.6205</v>
      </c>
      <c r="E57" s="49">
        <v>29.5</v>
      </c>
      <c r="F57" s="49">
        <v>10</v>
      </c>
      <c r="G57" s="50">
        <v>76.735</v>
      </c>
      <c r="H57" s="50">
        <v>99.8</v>
      </c>
      <c r="I57" s="50">
        <v>31.4</v>
      </c>
      <c r="J57" s="50">
        <v>3.86144</v>
      </c>
      <c r="K57" s="49"/>
      <c r="L57" s="50">
        <v>11.8</v>
      </c>
      <c r="M57" s="50"/>
      <c r="N57" s="50">
        <v>5.4</v>
      </c>
      <c r="O57" s="50">
        <v>22.029667200000002</v>
      </c>
    </row>
    <row r="58" spans="1:15" ht="12.75">
      <c r="A58" s="48">
        <v>5</v>
      </c>
      <c r="B58" s="48">
        <v>2010</v>
      </c>
      <c r="C58" s="48">
        <v>31</v>
      </c>
      <c r="D58" s="49">
        <v>18.0276</v>
      </c>
      <c r="E58" s="49">
        <v>31</v>
      </c>
      <c r="F58" s="49">
        <v>13.5</v>
      </c>
      <c r="G58" s="50">
        <v>75.2602</v>
      </c>
      <c r="H58" s="50">
        <v>97.3</v>
      </c>
      <c r="I58" s="50">
        <v>28.4</v>
      </c>
      <c r="J58" s="50">
        <v>4.60614</v>
      </c>
      <c r="K58" s="49"/>
      <c r="L58" s="50">
        <v>12.8</v>
      </c>
      <c r="M58" s="50"/>
      <c r="N58" s="50">
        <v>0.6</v>
      </c>
      <c r="O58" s="50">
        <v>23.664528</v>
      </c>
    </row>
    <row r="59" spans="1:15" ht="12.75">
      <c r="A59" s="48">
        <v>6</v>
      </c>
      <c r="B59" s="48">
        <v>2010</v>
      </c>
      <c r="C59" s="48">
        <v>30</v>
      </c>
      <c r="D59" s="49">
        <v>20.004</v>
      </c>
      <c r="E59" s="49">
        <v>37.1</v>
      </c>
      <c r="F59" s="49">
        <v>15.5</v>
      </c>
      <c r="G59" s="50">
        <v>71.3534</v>
      </c>
      <c r="H59" s="50">
        <v>97.8</v>
      </c>
      <c r="I59" s="50">
        <v>12.6</v>
      </c>
      <c r="J59" s="50">
        <v>4.78671</v>
      </c>
      <c r="K59" s="49"/>
      <c r="L59" s="50">
        <v>10.6</v>
      </c>
      <c r="M59" s="50"/>
      <c r="N59" s="50">
        <v>3.3</v>
      </c>
      <c r="O59" s="50">
        <v>23.291020800000002</v>
      </c>
    </row>
    <row r="60" spans="1:15" ht="12.75">
      <c r="A60" s="48">
        <v>7</v>
      </c>
      <c r="B60" s="48">
        <v>2010</v>
      </c>
      <c r="C60" s="48">
        <v>31</v>
      </c>
      <c r="D60" s="49">
        <v>20.743</v>
      </c>
      <c r="E60" s="49">
        <v>30.7</v>
      </c>
      <c r="F60" s="49">
        <v>17.1</v>
      </c>
      <c r="G60" s="50">
        <v>81.1526</v>
      </c>
      <c r="H60" s="50">
        <v>99.5</v>
      </c>
      <c r="I60" s="50">
        <v>29.3</v>
      </c>
      <c r="J60" s="50">
        <v>4.97296</v>
      </c>
      <c r="K60" s="49"/>
      <c r="L60" s="50">
        <v>11.1</v>
      </c>
      <c r="M60" s="50"/>
      <c r="N60" s="50">
        <v>0.9</v>
      </c>
      <c r="O60" s="50">
        <v>23.399193600000004</v>
      </c>
    </row>
    <row r="61" spans="1:15" ht="12.75">
      <c r="A61" s="48">
        <v>8</v>
      </c>
      <c r="B61" s="48">
        <v>2010</v>
      </c>
      <c r="C61" s="48">
        <v>31</v>
      </c>
      <c r="D61" s="49">
        <v>22.8307</v>
      </c>
      <c r="E61" s="49">
        <v>38.4</v>
      </c>
      <c r="F61" s="49">
        <v>17.6</v>
      </c>
      <c r="G61" s="50">
        <v>76.7666</v>
      </c>
      <c r="H61" s="50">
        <v>99.8</v>
      </c>
      <c r="I61" s="50">
        <v>19.7</v>
      </c>
      <c r="J61" s="50">
        <v>4.52285</v>
      </c>
      <c r="K61" s="49"/>
      <c r="L61" s="50">
        <v>12.2</v>
      </c>
      <c r="M61" s="50"/>
      <c r="N61" s="50">
        <v>0</v>
      </c>
      <c r="O61" s="50">
        <v>22.817376</v>
      </c>
    </row>
    <row r="62" spans="1:15" ht="12.75">
      <c r="A62" s="48">
        <v>9</v>
      </c>
      <c r="B62" s="48">
        <v>2010</v>
      </c>
      <c r="C62" s="48">
        <v>29</v>
      </c>
      <c r="D62" s="49">
        <v>22.4955</v>
      </c>
      <c r="E62" s="49">
        <v>35.5</v>
      </c>
      <c r="F62" s="49">
        <v>16.9</v>
      </c>
      <c r="G62" s="50">
        <v>77.3943</v>
      </c>
      <c r="H62" s="50">
        <v>96.4</v>
      </c>
      <c r="I62" s="50">
        <v>32</v>
      </c>
      <c r="J62" s="50">
        <v>3.97601</v>
      </c>
      <c r="K62" s="49"/>
      <c r="L62" s="50">
        <v>12.5</v>
      </c>
      <c r="M62" s="50"/>
      <c r="N62" s="50">
        <v>0</v>
      </c>
      <c r="O62" s="50">
        <v>20.124115200000002</v>
      </c>
    </row>
    <row r="63" spans="1:15" ht="12.75">
      <c r="A63" s="48">
        <v>10</v>
      </c>
      <c r="B63" s="48">
        <v>2010</v>
      </c>
      <c r="C63" s="48">
        <v>31</v>
      </c>
      <c r="D63" s="49">
        <v>20.9363</v>
      </c>
      <c r="E63" s="49">
        <v>31.8</v>
      </c>
      <c r="F63" s="49">
        <v>12.4</v>
      </c>
      <c r="G63" s="50">
        <v>77.7984</v>
      </c>
      <c r="H63" s="50">
        <v>100</v>
      </c>
      <c r="I63" s="50">
        <v>12.4</v>
      </c>
      <c r="J63" s="50">
        <v>2.86047</v>
      </c>
      <c r="K63" s="49"/>
      <c r="L63" s="50">
        <v>9.9</v>
      </c>
      <c r="M63" s="50"/>
      <c r="N63" s="50">
        <v>8.5</v>
      </c>
      <c r="O63" s="50">
        <v>15.430694400000002</v>
      </c>
    </row>
    <row r="64" spans="1:15" ht="12.75">
      <c r="A64" s="48">
        <v>11</v>
      </c>
      <c r="B64" s="48">
        <v>2010</v>
      </c>
      <c r="C64" s="48">
        <v>30</v>
      </c>
      <c r="D64" s="49">
        <v>18.8041</v>
      </c>
      <c r="E64" s="49">
        <v>26.7</v>
      </c>
      <c r="F64" s="49">
        <v>11.8</v>
      </c>
      <c r="G64" s="50">
        <v>76.2314</v>
      </c>
      <c r="H64" s="50">
        <v>100</v>
      </c>
      <c r="I64" s="50">
        <v>21.4</v>
      </c>
      <c r="J64" s="50">
        <v>3.16435</v>
      </c>
      <c r="K64" s="49"/>
      <c r="L64" s="50">
        <v>15.9</v>
      </c>
      <c r="M64" s="50"/>
      <c r="N64" s="50">
        <v>25.6</v>
      </c>
      <c r="O64" s="50">
        <v>11.8263456</v>
      </c>
    </row>
    <row r="65" spans="1:15" ht="13.5" thickBot="1">
      <c r="A65" s="48">
        <v>12</v>
      </c>
      <c r="B65" s="48">
        <v>2010</v>
      </c>
      <c r="C65" s="48">
        <v>31</v>
      </c>
      <c r="D65" s="49">
        <v>18.0166</v>
      </c>
      <c r="E65" s="49">
        <v>24.6</v>
      </c>
      <c r="F65" s="49">
        <v>9.4</v>
      </c>
      <c r="G65" s="50">
        <v>79.5059</v>
      </c>
      <c r="H65" s="50">
        <v>100</v>
      </c>
      <c r="I65" s="50">
        <v>49.9</v>
      </c>
      <c r="J65" s="50">
        <v>3.08401</v>
      </c>
      <c r="K65" s="49"/>
      <c r="L65" s="50">
        <v>10</v>
      </c>
      <c r="M65" s="50"/>
      <c r="N65" s="50">
        <v>26.9</v>
      </c>
      <c r="O65" s="50">
        <v>10.8231552</v>
      </c>
    </row>
    <row r="66" spans="1:15" ht="13.5" thickBot="1">
      <c r="A66" s="60" t="s">
        <v>35</v>
      </c>
      <c r="B66" s="61"/>
      <c r="C66" s="62"/>
      <c r="D66" s="54">
        <f>AVERAGE(D54:D65)</f>
        <v>19.245691666666666</v>
      </c>
      <c r="E66" s="54">
        <f>MAX(E54:E65)</f>
        <v>38.4</v>
      </c>
      <c r="F66" s="54">
        <f>MIN(F54:F65)</f>
        <v>8.9</v>
      </c>
      <c r="G66" s="55">
        <f>AVERAGE(G54:G65)</f>
        <v>76.57364166666667</v>
      </c>
      <c r="H66" s="54">
        <f>MAX(H54:H65)</f>
        <v>100</v>
      </c>
      <c r="I66" s="54">
        <f>MIN(I54:I65)</f>
        <v>11.5</v>
      </c>
      <c r="J66" s="55">
        <f>AVERAGE(J54:J65)</f>
        <v>3.8422533333333333</v>
      </c>
      <c r="K66" s="54"/>
      <c r="L66" s="54">
        <f>MAX(L54:L65)</f>
        <v>15.9</v>
      </c>
      <c r="M66" s="55"/>
      <c r="N66" s="55">
        <f>SUM(N54:N65)</f>
        <v>213.3</v>
      </c>
      <c r="O66" s="55">
        <f>AVERAGE(O54:O65)</f>
        <v>18.21564</v>
      </c>
    </row>
    <row r="67" spans="1:15" ht="13.5" thickTop="1">
      <c r="A67" s="56">
        <v>1</v>
      </c>
      <c r="B67" s="56">
        <v>2011</v>
      </c>
      <c r="C67" s="56">
        <v>31</v>
      </c>
      <c r="D67" s="57">
        <v>16.098</v>
      </c>
      <c r="E67" s="57">
        <v>22.3</v>
      </c>
      <c r="F67" s="57">
        <v>8.9</v>
      </c>
      <c r="G67" s="58">
        <v>72.1792</v>
      </c>
      <c r="H67" s="58"/>
      <c r="I67" s="58">
        <v>35.7</v>
      </c>
      <c r="J67" s="58">
        <v>2.82124</v>
      </c>
      <c r="K67" s="57"/>
      <c r="L67" s="58">
        <v>11</v>
      </c>
      <c r="M67" s="58"/>
      <c r="N67" s="58">
        <v>54.1</v>
      </c>
      <c r="O67" s="58">
        <v>13.541126400000001</v>
      </c>
    </row>
    <row r="68" spans="1:15" ht="12.75">
      <c r="A68" s="48">
        <v>2</v>
      </c>
      <c r="B68" s="56">
        <v>2011</v>
      </c>
      <c r="C68" s="48">
        <v>29</v>
      </c>
      <c r="D68" s="49">
        <v>15.4323</v>
      </c>
      <c r="E68" s="49">
        <v>26.6</v>
      </c>
      <c r="F68" s="49">
        <v>7.2</v>
      </c>
      <c r="G68" s="50">
        <v>72.762</v>
      </c>
      <c r="H68" s="50"/>
      <c r="I68" s="50">
        <v>20.5</v>
      </c>
      <c r="J68" s="50">
        <v>3.56022</v>
      </c>
      <c r="K68" s="49"/>
      <c r="L68" s="50">
        <v>10.8</v>
      </c>
      <c r="M68" s="50"/>
      <c r="N68" s="50">
        <v>7.3</v>
      </c>
      <c r="O68" s="50">
        <v>17.741808000000002</v>
      </c>
    </row>
    <row r="69" spans="1:15" ht="12.75">
      <c r="A69" s="48">
        <v>3</v>
      </c>
      <c r="B69" s="56">
        <v>2011</v>
      </c>
      <c r="C69" s="48">
        <v>31</v>
      </c>
      <c r="D69" s="49">
        <v>18.7291</v>
      </c>
      <c r="E69" s="49"/>
      <c r="F69" s="49"/>
      <c r="G69" s="50">
        <v>88.343</v>
      </c>
      <c r="H69" s="50"/>
      <c r="I69" s="50"/>
      <c r="J69" s="50">
        <v>3.645</v>
      </c>
      <c r="K69" s="49"/>
      <c r="L69" s="50">
        <v>12.1</v>
      </c>
      <c r="M69" s="50"/>
      <c r="N69" s="50">
        <v>51.9</v>
      </c>
      <c r="O69" s="50"/>
    </row>
    <row r="70" spans="1:15" ht="12.75">
      <c r="A70" s="48">
        <v>4</v>
      </c>
      <c r="B70" s="56">
        <v>2011</v>
      </c>
      <c r="C70" s="48">
        <v>30</v>
      </c>
      <c r="D70" s="49">
        <v>29.7305</v>
      </c>
      <c r="E70" s="49"/>
      <c r="F70" s="49"/>
      <c r="G70" s="50">
        <v>57.543</v>
      </c>
      <c r="H70" s="50"/>
      <c r="I70" s="50"/>
      <c r="J70" s="50">
        <v>3.84917</v>
      </c>
      <c r="K70" s="49"/>
      <c r="L70" s="50">
        <v>11.6</v>
      </c>
      <c r="M70" s="50"/>
      <c r="N70" s="50">
        <v>0</v>
      </c>
      <c r="O70" s="50"/>
    </row>
    <row r="71" spans="1:15" ht="12.75">
      <c r="A71" s="48">
        <v>5</v>
      </c>
      <c r="B71" s="56">
        <v>2011</v>
      </c>
      <c r="C71" s="48">
        <v>31</v>
      </c>
      <c r="D71" s="49">
        <v>25.334</v>
      </c>
      <c r="E71" s="49"/>
      <c r="F71" s="49"/>
      <c r="G71" s="50">
        <v>49.7551</v>
      </c>
      <c r="H71" s="50"/>
      <c r="I71" s="50"/>
      <c r="J71" s="50">
        <v>3.28842</v>
      </c>
      <c r="K71" s="49"/>
      <c r="L71" s="50">
        <v>10.6</v>
      </c>
      <c r="M71" s="50"/>
      <c r="N71" s="50">
        <v>0</v>
      </c>
      <c r="O71" s="50"/>
    </row>
    <row r="72" spans="1:15" ht="12.75">
      <c r="A72" s="48">
        <v>6</v>
      </c>
      <c r="B72" s="56">
        <v>2011</v>
      </c>
      <c r="C72" s="48">
        <v>30</v>
      </c>
      <c r="D72" s="49"/>
      <c r="E72" s="49"/>
      <c r="F72" s="49"/>
      <c r="G72" s="50">
        <v>74.7557</v>
      </c>
      <c r="H72" s="50"/>
      <c r="I72" s="50"/>
      <c r="J72" s="50">
        <v>4.95859</v>
      </c>
      <c r="K72" s="49"/>
      <c r="L72" s="50">
        <v>8.7</v>
      </c>
      <c r="M72" s="50"/>
      <c r="N72" s="50">
        <v>0</v>
      </c>
      <c r="O72" s="50"/>
    </row>
    <row r="73" spans="1:15" ht="12.75">
      <c r="A73" s="48">
        <v>7</v>
      </c>
      <c r="B73" s="56">
        <v>2011</v>
      </c>
      <c r="C73" s="48">
        <v>31</v>
      </c>
      <c r="D73" s="49"/>
      <c r="E73" s="49"/>
      <c r="F73" s="49"/>
      <c r="G73" s="50"/>
      <c r="H73" s="50"/>
      <c r="I73" s="50"/>
      <c r="J73" s="50"/>
      <c r="K73" s="49"/>
      <c r="L73" s="50"/>
      <c r="M73" s="50"/>
      <c r="N73" s="50"/>
      <c r="O73" s="50"/>
    </row>
    <row r="74" spans="1:15" ht="12.75">
      <c r="A74" s="48">
        <v>8</v>
      </c>
      <c r="B74" s="56">
        <v>2011</v>
      </c>
      <c r="C74" s="48">
        <v>31</v>
      </c>
      <c r="D74" s="49"/>
      <c r="E74" s="49"/>
      <c r="F74" s="49"/>
      <c r="G74" s="50"/>
      <c r="H74" s="50"/>
      <c r="I74" s="50"/>
      <c r="J74" s="50"/>
      <c r="K74" s="49"/>
      <c r="L74" s="50"/>
      <c r="M74" s="50"/>
      <c r="N74" s="50"/>
      <c r="O74" s="50"/>
    </row>
    <row r="75" spans="1:15" ht="12.75">
      <c r="A75" s="48">
        <v>9</v>
      </c>
      <c r="B75" s="56">
        <v>2011</v>
      </c>
      <c r="C75" s="48">
        <v>30</v>
      </c>
      <c r="D75" s="49"/>
      <c r="E75" s="49"/>
      <c r="F75" s="49"/>
      <c r="G75" s="50"/>
      <c r="H75" s="50"/>
      <c r="I75" s="50"/>
      <c r="J75" s="50">
        <v>3.6761</v>
      </c>
      <c r="K75" s="49"/>
      <c r="L75" s="50">
        <v>9.8</v>
      </c>
      <c r="M75" s="50"/>
      <c r="N75" s="50">
        <v>0</v>
      </c>
      <c r="O75" s="50">
        <v>20.954246400000002</v>
      </c>
    </row>
    <row r="76" spans="1:15" ht="12.75">
      <c r="A76" s="48">
        <v>10</v>
      </c>
      <c r="B76" s="56">
        <v>2011</v>
      </c>
      <c r="C76" s="48">
        <v>31</v>
      </c>
      <c r="D76" s="49">
        <v>20.7264</v>
      </c>
      <c r="E76" s="49">
        <v>46.9</v>
      </c>
      <c r="F76" s="49">
        <v>12.8</v>
      </c>
      <c r="G76" s="50">
        <v>69.5373</v>
      </c>
      <c r="H76" s="50">
        <v>100</v>
      </c>
      <c r="I76" s="50"/>
      <c r="J76" s="50">
        <v>3.22693</v>
      </c>
      <c r="K76" s="49"/>
      <c r="L76" s="50"/>
      <c r="M76" s="50"/>
      <c r="N76" s="50">
        <v>66.5</v>
      </c>
      <c r="O76" s="50">
        <v>17.168112</v>
      </c>
    </row>
    <row r="77" spans="1:15" ht="12.75">
      <c r="A77" s="48">
        <v>11</v>
      </c>
      <c r="B77" s="48">
        <v>2011</v>
      </c>
      <c r="C77" s="48">
        <v>30</v>
      </c>
      <c r="D77" s="49">
        <v>17.9202</v>
      </c>
      <c r="E77" s="49">
        <v>25.1</v>
      </c>
      <c r="F77" s="49">
        <v>12</v>
      </c>
      <c r="G77" s="50">
        <v>70.3456</v>
      </c>
      <c r="H77" s="50">
        <v>94.4</v>
      </c>
      <c r="I77" s="50">
        <v>22.5</v>
      </c>
      <c r="J77" s="50">
        <v>3.03815</v>
      </c>
      <c r="K77" s="49"/>
      <c r="L77" s="50">
        <v>10.9</v>
      </c>
      <c r="M77" s="50"/>
      <c r="N77" s="50">
        <v>20.3</v>
      </c>
      <c r="O77" s="50">
        <v>12.594873600000001</v>
      </c>
    </row>
    <row r="78" spans="1:15" ht="13.5" thickBot="1">
      <c r="A78" s="48">
        <v>12</v>
      </c>
      <c r="B78" s="48">
        <v>2011</v>
      </c>
      <c r="C78" s="48">
        <v>31</v>
      </c>
      <c r="D78" s="49">
        <v>16.5246</v>
      </c>
      <c r="E78" s="49">
        <v>24</v>
      </c>
      <c r="F78" s="49">
        <v>8.7</v>
      </c>
      <c r="G78" s="50">
        <v>66.2423</v>
      </c>
      <c r="H78" s="50">
        <v>89.6</v>
      </c>
      <c r="I78" s="50">
        <v>21.8</v>
      </c>
      <c r="J78" s="50">
        <v>3.60988</v>
      </c>
      <c r="K78" s="49"/>
      <c r="L78" s="50">
        <v>10.9</v>
      </c>
      <c r="M78" s="50"/>
      <c r="N78" s="50">
        <v>4.6</v>
      </c>
      <c r="O78" s="50">
        <v>12.289622400000003</v>
      </c>
    </row>
    <row r="79" spans="1:15" ht="13.5" thickBot="1">
      <c r="A79" s="60" t="s">
        <v>36</v>
      </c>
      <c r="B79" s="61"/>
      <c r="C79" s="62"/>
      <c r="D79" s="54">
        <f>AVERAGE(D67:D78)</f>
        <v>20.0618875</v>
      </c>
      <c r="E79" s="54">
        <f>MAX(E67:E78)</f>
        <v>46.9</v>
      </c>
      <c r="F79" s="54">
        <f>MIN(F67:F78)</f>
        <v>7.2</v>
      </c>
      <c r="G79" s="55">
        <f>AVERAGE(G67:G78)</f>
        <v>69.05146666666667</v>
      </c>
      <c r="H79" s="54">
        <f>MAX(H67:H78)</f>
        <v>100</v>
      </c>
      <c r="I79" s="54">
        <f>MIN(I67:I78)</f>
        <v>20.5</v>
      </c>
      <c r="J79" s="55">
        <f>AVERAGE(J67:J78)</f>
        <v>3.5673699999999995</v>
      </c>
      <c r="K79" s="54"/>
      <c r="L79" s="54">
        <f>MAX(L67:L78)</f>
        <v>12.1</v>
      </c>
      <c r="M79" s="55"/>
      <c r="N79" s="55">
        <f>SUM(N67:N78)</f>
        <v>204.70000000000002</v>
      </c>
      <c r="O79" s="55">
        <f>AVERAGE(O67:O78)</f>
        <v>15.714964800000002</v>
      </c>
    </row>
    <row r="80" spans="1:15" ht="13.5" thickTop="1">
      <c r="A80" s="56">
        <v>1</v>
      </c>
      <c r="B80" s="56">
        <v>2012</v>
      </c>
      <c r="C80" s="56">
        <v>31</v>
      </c>
      <c r="D80" s="57"/>
      <c r="E80" s="57"/>
      <c r="F80" s="57"/>
      <c r="G80" s="58"/>
      <c r="H80" s="58"/>
      <c r="I80" s="58"/>
      <c r="J80" s="58"/>
      <c r="K80" s="57"/>
      <c r="L80" s="58"/>
      <c r="M80" s="58"/>
      <c r="N80" s="58"/>
      <c r="O80" s="58"/>
    </row>
    <row r="81" spans="1:15" ht="12.75">
      <c r="A81" s="48">
        <v>2</v>
      </c>
      <c r="B81" s="56">
        <v>2012</v>
      </c>
      <c r="C81" s="48">
        <v>28</v>
      </c>
      <c r="D81" s="49"/>
      <c r="E81" s="49"/>
      <c r="F81" s="49"/>
      <c r="G81" s="50"/>
      <c r="H81" s="50"/>
      <c r="I81" s="50"/>
      <c r="J81" s="50"/>
      <c r="K81" s="49"/>
      <c r="L81" s="50"/>
      <c r="M81" s="50"/>
      <c r="N81" s="50"/>
      <c r="O81" s="50"/>
    </row>
    <row r="82" spans="1:15" ht="12.75">
      <c r="A82" s="48">
        <v>3</v>
      </c>
      <c r="B82" s="56">
        <v>2012</v>
      </c>
      <c r="C82" s="48">
        <v>31</v>
      </c>
      <c r="D82" s="49"/>
      <c r="E82" s="49"/>
      <c r="F82" s="49"/>
      <c r="G82" s="50"/>
      <c r="H82" s="50"/>
      <c r="I82" s="50"/>
      <c r="J82" s="50"/>
      <c r="K82" s="49"/>
      <c r="L82" s="50"/>
      <c r="M82" s="50"/>
      <c r="N82" s="50"/>
      <c r="O82" s="50"/>
    </row>
    <row r="83" spans="1:15" ht="12.75">
      <c r="A83" s="48">
        <v>4</v>
      </c>
      <c r="B83" s="56">
        <v>2012</v>
      </c>
      <c r="C83" s="48">
        <v>30</v>
      </c>
      <c r="D83" s="49">
        <v>15.6787</v>
      </c>
      <c r="E83" s="49">
        <v>21.8</v>
      </c>
      <c r="F83" s="49">
        <v>6.9</v>
      </c>
      <c r="G83" s="50">
        <v>68.9241</v>
      </c>
      <c r="H83" s="50">
        <v>89.8</v>
      </c>
      <c r="I83" s="50">
        <v>38.3</v>
      </c>
      <c r="J83" s="50">
        <v>4.1794</v>
      </c>
      <c r="K83" s="49"/>
      <c r="L83" s="50">
        <v>11.7</v>
      </c>
      <c r="M83" s="50"/>
      <c r="N83" s="50">
        <v>9.5</v>
      </c>
      <c r="O83" s="50">
        <v>21.012739200000002</v>
      </c>
    </row>
    <row r="84" spans="1:15" ht="12.75">
      <c r="A84" s="48">
        <v>5</v>
      </c>
      <c r="B84" s="56">
        <v>2012</v>
      </c>
      <c r="C84" s="48">
        <v>31</v>
      </c>
      <c r="D84" s="49">
        <v>20.5005</v>
      </c>
      <c r="E84" s="49"/>
      <c r="F84" s="49">
        <v>10</v>
      </c>
      <c r="G84" s="50">
        <v>60.9521</v>
      </c>
      <c r="H84" s="50">
        <v>100</v>
      </c>
      <c r="I84" s="50">
        <v>8</v>
      </c>
      <c r="J84" s="50">
        <v>4.11929</v>
      </c>
      <c r="K84" s="49"/>
      <c r="L84" s="50">
        <v>11.4</v>
      </c>
      <c r="M84" s="50"/>
      <c r="N84" s="50">
        <v>0</v>
      </c>
      <c r="O84" s="50">
        <v>26.616816</v>
      </c>
    </row>
    <row r="85" spans="1:15" ht="12.75">
      <c r="A85" s="48">
        <v>6</v>
      </c>
      <c r="B85" s="56">
        <v>2012</v>
      </c>
      <c r="C85" s="48">
        <v>30</v>
      </c>
      <c r="D85" s="49">
        <v>20.9264</v>
      </c>
      <c r="E85" s="49">
        <v>37.9</v>
      </c>
      <c r="F85" s="49">
        <v>16.1</v>
      </c>
      <c r="G85" s="50">
        <v>71.3912</v>
      </c>
      <c r="H85" s="50">
        <v>89.5</v>
      </c>
      <c r="I85" s="50">
        <v>21.2</v>
      </c>
      <c r="J85" s="50">
        <v>5.52081</v>
      </c>
      <c r="K85" s="49"/>
      <c r="L85" s="50">
        <v>13.8</v>
      </c>
      <c r="M85" s="50"/>
      <c r="N85" s="50">
        <v>0.2</v>
      </c>
      <c r="O85" s="50">
        <v>24.220425600000002</v>
      </c>
    </row>
    <row r="86" spans="1:15" ht="12.75">
      <c r="A86" s="48">
        <v>7</v>
      </c>
      <c r="B86" s="56">
        <v>2012</v>
      </c>
      <c r="C86" s="48">
        <v>31</v>
      </c>
      <c r="D86" s="49">
        <v>21.0256</v>
      </c>
      <c r="E86" s="49">
        <v>37.2</v>
      </c>
      <c r="F86" s="49">
        <v>17.3</v>
      </c>
      <c r="G86" s="50">
        <v>72.6591</v>
      </c>
      <c r="H86" s="50">
        <v>100</v>
      </c>
      <c r="I86" s="50">
        <v>15.5</v>
      </c>
      <c r="J86" s="50">
        <v>5.76033</v>
      </c>
      <c r="K86" s="49"/>
      <c r="L86" s="50">
        <v>12</v>
      </c>
      <c r="M86" s="50"/>
      <c r="N86" s="50">
        <v>0</v>
      </c>
      <c r="O86" s="50">
        <v>27.074390400000002</v>
      </c>
    </row>
    <row r="87" spans="1:15" ht="12.75">
      <c r="A87" s="48">
        <v>8</v>
      </c>
      <c r="B87" s="56">
        <v>2012</v>
      </c>
      <c r="C87" s="48">
        <v>31</v>
      </c>
      <c r="D87" s="49">
        <v>22.7811</v>
      </c>
      <c r="E87" s="49">
        <v>27.3</v>
      </c>
      <c r="F87" s="49">
        <v>18.1</v>
      </c>
      <c r="G87" s="50">
        <v>71.7757</v>
      </c>
      <c r="H87" s="50">
        <v>89.2</v>
      </c>
      <c r="I87" s="50">
        <v>41.6</v>
      </c>
      <c r="J87" s="50">
        <v>5.30087</v>
      </c>
      <c r="K87" s="49"/>
      <c r="L87" s="50">
        <v>11.7</v>
      </c>
      <c r="M87" s="50"/>
      <c r="N87" s="50">
        <v>25.7</v>
      </c>
      <c r="O87" s="50">
        <v>25.5425184</v>
      </c>
    </row>
    <row r="88" spans="1:15" ht="12.75">
      <c r="A88" s="48">
        <v>9</v>
      </c>
      <c r="B88" s="56">
        <v>2012</v>
      </c>
      <c r="C88" s="48">
        <v>30</v>
      </c>
      <c r="D88" s="49">
        <v>22.541</v>
      </c>
      <c r="E88" s="49">
        <v>33.3</v>
      </c>
      <c r="F88" s="49">
        <v>15.3</v>
      </c>
      <c r="G88" s="50">
        <v>73.8047</v>
      </c>
      <c r="H88" s="50">
        <v>93.5</v>
      </c>
      <c r="I88" s="50">
        <v>16</v>
      </c>
      <c r="J88" s="50">
        <v>2.97248</v>
      </c>
      <c r="K88" s="49"/>
      <c r="L88" s="50">
        <v>11.6</v>
      </c>
      <c r="M88" s="50"/>
      <c r="N88" s="50">
        <v>21.1</v>
      </c>
      <c r="O88" s="50">
        <v>21.9882816</v>
      </c>
    </row>
    <row r="89" spans="1:15" ht="12.75">
      <c r="A89" s="48">
        <v>10</v>
      </c>
      <c r="B89" s="56">
        <v>2012</v>
      </c>
      <c r="C89" s="48">
        <v>31</v>
      </c>
      <c r="D89" s="49">
        <v>20.9181</v>
      </c>
      <c r="E89" s="49">
        <v>44.4</v>
      </c>
      <c r="F89" s="49">
        <v>12.3</v>
      </c>
      <c r="G89" s="50">
        <v>75.0905</v>
      </c>
      <c r="H89" s="50">
        <v>100</v>
      </c>
      <c r="I89" s="50">
        <v>29.7</v>
      </c>
      <c r="J89" s="50">
        <v>2.93022</v>
      </c>
      <c r="K89" s="49"/>
      <c r="L89" s="50">
        <v>10.3</v>
      </c>
      <c r="M89" s="50"/>
      <c r="N89" s="50">
        <v>16.8</v>
      </c>
      <c r="O89" s="50">
        <v>16.0960608</v>
      </c>
    </row>
    <row r="90" spans="1:15" ht="12.75">
      <c r="A90" s="48">
        <v>11</v>
      </c>
      <c r="B90" s="48">
        <v>2012</v>
      </c>
      <c r="C90" s="48">
        <v>30</v>
      </c>
      <c r="D90" s="49">
        <v>19.2372</v>
      </c>
      <c r="E90" s="49">
        <v>30.9</v>
      </c>
      <c r="F90" s="49">
        <v>11.2</v>
      </c>
      <c r="G90" s="50">
        <v>68.0857</v>
      </c>
      <c r="H90" s="50">
        <v>94.8</v>
      </c>
      <c r="I90" s="50">
        <v>29.1</v>
      </c>
      <c r="J90" s="50">
        <v>3.04484</v>
      </c>
      <c r="K90" s="49"/>
      <c r="L90" s="50">
        <v>10.3</v>
      </c>
      <c r="M90" s="50"/>
      <c r="N90" s="50">
        <v>21.7</v>
      </c>
      <c r="O90" s="50">
        <v>11.4746976</v>
      </c>
    </row>
    <row r="91" spans="1:15" ht="13.5" thickBot="1">
      <c r="A91" s="48">
        <v>12</v>
      </c>
      <c r="B91" s="48">
        <v>2012</v>
      </c>
      <c r="C91" s="48">
        <v>31</v>
      </c>
      <c r="D91" s="49">
        <v>16.8691</v>
      </c>
      <c r="E91" s="49">
        <v>26.7</v>
      </c>
      <c r="F91" s="49">
        <v>8.1</v>
      </c>
      <c r="G91" s="50">
        <v>60.0292</v>
      </c>
      <c r="H91" s="50">
        <v>93.2</v>
      </c>
      <c r="I91" s="50">
        <v>17.1</v>
      </c>
      <c r="J91" s="50">
        <v>2.83194</v>
      </c>
      <c r="K91" s="49"/>
      <c r="L91" s="50">
        <v>10.7</v>
      </c>
      <c r="M91" s="50"/>
      <c r="N91" s="50">
        <v>4.2</v>
      </c>
      <c r="O91" s="50">
        <v>12.531196800000002</v>
      </c>
    </row>
    <row r="92" spans="1:15" ht="13.5" thickBot="1">
      <c r="A92" s="60" t="s">
        <v>30</v>
      </c>
      <c r="B92" s="61"/>
      <c r="C92" s="62"/>
      <c r="D92" s="54">
        <f>AVERAGE(D80:D91)</f>
        <v>20.053077777777776</v>
      </c>
      <c r="E92" s="54">
        <f>MAX(E80:E91)</f>
        <v>44.4</v>
      </c>
      <c r="F92" s="54">
        <f>MIN(F80:F91)</f>
        <v>6.9</v>
      </c>
      <c r="G92" s="55">
        <f>AVERAGE(G80:G91)</f>
        <v>69.19025555555555</v>
      </c>
      <c r="H92" s="54">
        <f>MAX(H80:H91)</f>
        <v>100</v>
      </c>
      <c r="I92" s="54">
        <f>MIN(I80:I91)</f>
        <v>8</v>
      </c>
      <c r="J92" s="55">
        <f>AVERAGE(J80:J91)</f>
        <v>4.073353333333333</v>
      </c>
      <c r="K92" s="54"/>
      <c r="L92" s="54">
        <f>MAX(L80:L91)</f>
        <v>13.8</v>
      </c>
      <c r="M92" s="55"/>
      <c r="N92" s="55">
        <f>SUM(N80:N91)</f>
        <v>99.2</v>
      </c>
      <c r="O92" s="55">
        <f>AVERAGE(O80:O91)</f>
        <v>20.7285696</v>
      </c>
    </row>
    <row r="93" spans="1:15" ht="13.5" thickTop="1">
      <c r="A93" s="56">
        <v>1</v>
      </c>
      <c r="B93" s="56">
        <v>2013</v>
      </c>
      <c r="C93" s="56">
        <v>31</v>
      </c>
      <c r="D93" s="57">
        <v>16.1082</v>
      </c>
      <c r="E93" s="57">
        <v>25.4</v>
      </c>
      <c r="F93" s="57">
        <v>8.4</v>
      </c>
      <c r="G93" s="58">
        <v>63.2589</v>
      </c>
      <c r="H93" s="58">
        <v>91.5</v>
      </c>
      <c r="I93" s="58">
        <v>6.6</v>
      </c>
      <c r="J93" s="58">
        <v>3.73029</v>
      </c>
      <c r="K93" s="57"/>
      <c r="L93" s="58">
        <v>11</v>
      </c>
      <c r="M93" s="58"/>
      <c r="N93" s="58">
        <v>4.1</v>
      </c>
      <c r="O93" s="58">
        <v>14.129078400000001</v>
      </c>
    </row>
    <row r="94" spans="1:15" ht="12.75">
      <c r="A94" s="48">
        <v>2</v>
      </c>
      <c r="B94" s="56">
        <v>2013</v>
      </c>
      <c r="C94" s="48">
        <v>28</v>
      </c>
      <c r="D94" s="49">
        <v>15.9515</v>
      </c>
      <c r="E94" s="49">
        <v>26.7</v>
      </c>
      <c r="F94" s="49">
        <v>9.6</v>
      </c>
      <c r="G94" s="50">
        <v>61.7353</v>
      </c>
      <c r="H94" s="50">
        <v>94.4</v>
      </c>
      <c r="I94" s="50">
        <v>6.6</v>
      </c>
      <c r="J94" s="50">
        <v>4.12314</v>
      </c>
      <c r="K94" s="49"/>
      <c r="L94" s="50">
        <v>11.6</v>
      </c>
      <c r="M94" s="50"/>
      <c r="N94" s="50">
        <v>7.7</v>
      </c>
      <c r="O94" s="50">
        <v>16.6089312</v>
      </c>
    </row>
    <row r="95" spans="1:15" ht="12.75">
      <c r="A95" s="48">
        <v>3</v>
      </c>
      <c r="B95" s="56">
        <v>2013</v>
      </c>
      <c r="C95" s="48">
        <v>31</v>
      </c>
      <c r="D95" s="49">
        <v>16.9599</v>
      </c>
      <c r="E95" s="49">
        <v>27.4</v>
      </c>
      <c r="F95" s="49">
        <v>7.9</v>
      </c>
      <c r="G95" s="50">
        <v>73.229</v>
      </c>
      <c r="H95" s="50">
        <v>95.8</v>
      </c>
      <c r="I95" s="50">
        <v>12.8</v>
      </c>
      <c r="J95" s="50">
        <v>3.04418</v>
      </c>
      <c r="K95" s="49"/>
      <c r="L95" s="50">
        <v>13.7</v>
      </c>
      <c r="M95" s="50"/>
      <c r="N95" s="50">
        <v>37.7</v>
      </c>
      <c r="O95" s="50">
        <v>19.4539104</v>
      </c>
    </row>
    <row r="96" spans="1:15" ht="12.75">
      <c r="A96" s="48">
        <v>4</v>
      </c>
      <c r="B96" s="56">
        <v>2013</v>
      </c>
      <c r="C96" s="48">
        <v>30</v>
      </c>
      <c r="D96" s="49">
        <v>18.7274</v>
      </c>
      <c r="E96" s="49">
        <v>44.1</v>
      </c>
      <c r="F96" s="49">
        <v>11.9</v>
      </c>
      <c r="G96" s="50">
        <v>61.8949</v>
      </c>
      <c r="H96" s="50">
        <v>93.8</v>
      </c>
      <c r="I96" s="50">
        <v>9.1</v>
      </c>
      <c r="J96" s="50">
        <v>4.11477</v>
      </c>
      <c r="K96" s="49"/>
      <c r="L96" s="50">
        <v>12.3</v>
      </c>
      <c r="M96" s="50"/>
      <c r="N96" s="50">
        <v>1.4</v>
      </c>
      <c r="O96" s="50">
        <v>22.390819200000003</v>
      </c>
    </row>
    <row r="97" spans="1:15" ht="12.75">
      <c r="A97" s="48">
        <v>5</v>
      </c>
      <c r="B97" s="56">
        <v>2013</v>
      </c>
      <c r="C97" s="48">
        <v>31</v>
      </c>
      <c r="D97" s="49">
        <v>18.1334</v>
      </c>
      <c r="E97" s="49"/>
      <c r="F97" s="49">
        <v>12.7</v>
      </c>
      <c r="G97" s="50">
        <v>61.3984</v>
      </c>
      <c r="H97" s="50">
        <v>100</v>
      </c>
      <c r="I97" s="50">
        <v>4.2</v>
      </c>
      <c r="J97" s="50">
        <v>4.37764</v>
      </c>
      <c r="K97" s="49"/>
      <c r="L97" s="50">
        <v>10</v>
      </c>
      <c r="M97" s="50"/>
      <c r="N97" s="50">
        <v>5</v>
      </c>
      <c r="O97" s="50">
        <v>23.661504</v>
      </c>
    </row>
    <row r="98" spans="1:15" ht="12.75">
      <c r="A98" s="48">
        <v>6</v>
      </c>
      <c r="B98" s="56">
        <v>2013</v>
      </c>
      <c r="C98" s="48">
        <v>30</v>
      </c>
      <c r="D98" s="49">
        <v>18.3433</v>
      </c>
      <c r="E98" s="49">
        <v>29.3</v>
      </c>
      <c r="F98" s="49">
        <v>14.8</v>
      </c>
      <c r="G98" s="50">
        <v>73.0377</v>
      </c>
      <c r="H98" s="50">
        <v>92.2</v>
      </c>
      <c r="I98" s="50">
        <v>28.6</v>
      </c>
      <c r="J98" s="50">
        <v>4.8594</v>
      </c>
      <c r="K98" s="49"/>
      <c r="L98" s="50">
        <v>12.9</v>
      </c>
      <c r="M98" s="50"/>
      <c r="N98" s="50">
        <v>1.1</v>
      </c>
      <c r="O98" s="50">
        <v>25.7695776</v>
      </c>
    </row>
    <row r="99" spans="1:15" ht="12.75">
      <c r="A99" s="48">
        <v>7</v>
      </c>
      <c r="B99" s="56">
        <v>2013</v>
      </c>
      <c r="C99" s="48">
        <v>31</v>
      </c>
      <c r="D99" s="49">
        <v>20.8269</v>
      </c>
      <c r="E99" s="49">
        <v>33.6</v>
      </c>
      <c r="F99" s="49">
        <v>16</v>
      </c>
      <c r="G99" s="50">
        <v>75.1397</v>
      </c>
      <c r="H99" s="50">
        <v>94.4</v>
      </c>
      <c r="I99" s="50">
        <v>19.2</v>
      </c>
      <c r="J99" s="50">
        <v>4.21074</v>
      </c>
      <c r="K99" s="49"/>
      <c r="L99" s="50">
        <v>9.9</v>
      </c>
      <c r="M99" s="50"/>
      <c r="N99" s="50">
        <v>0.2</v>
      </c>
      <c r="O99" s="50">
        <v>27.265248</v>
      </c>
    </row>
    <row r="100" spans="1:15" ht="12.75">
      <c r="A100" s="48">
        <v>8</v>
      </c>
      <c r="B100" s="56">
        <v>2013</v>
      </c>
      <c r="C100" s="48">
        <v>31</v>
      </c>
      <c r="D100" s="49">
        <v>23.9441</v>
      </c>
      <c r="E100" s="49">
        <v>41.2</v>
      </c>
      <c r="F100" s="49">
        <v>16.8</v>
      </c>
      <c r="G100" s="50">
        <v>66.5142</v>
      </c>
      <c r="H100" s="50">
        <v>100</v>
      </c>
      <c r="I100" s="50">
        <v>10</v>
      </c>
      <c r="J100" s="50">
        <v>4.61222</v>
      </c>
      <c r="K100" s="49"/>
      <c r="L100" s="50">
        <v>10.6</v>
      </c>
      <c r="M100" s="50"/>
      <c r="N100" s="50">
        <v>0.2</v>
      </c>
      <c r="O100" s="50">
        <v>24.2470368</v>
      </c>
    </row>
    <row r="101" spans="1:15" ht="12.75">
      <c r="A101" s="48">
        <v>9</v>
      </c>
      <c r="B101" s="56">
        <v>2013</v>
      </c>
      <c r="C101" s="48">
        <v>30</v>
      </c>
      <c r="D101" s="49">
        <v>21.2894</v>
      </c>
      <c r="E101" s="49">
        <v>28.3</v>
      </c>
      <c r="F101" s="49">
        <v>14.2</v>
      </c>
      <c r="G101" s="50">
        <v>74.9061</v>
      </c>
      <c r="H101" s="50">
        <v>95.7</v>
      </c>
      <c r="I101" s="50">
        <v>42.2</v>
      </c>
      <c r="J101" s="50">
        <v>2.92729</v>
      </c>
      <c r="K101" s="49">
        <v>104.504</v>
      </c>
      <c r="L101" s="50">
        <v>8.8</v>
      </c>
      <c r="M101" s="50">
        <v>78</v>
      </c>
      <c r="N101" s="50">
        <v>0</v>
      </c>
      <c r="O101" s="50">
        <v>20.387289600000003</v>
      </c>
    </row>
    <row r="102" spans="1:15" ht="12.75">
      <c r="A102" s="48">
        <v>10</v>
      </c>
      <c r="B102" s="56">
        <v>2013</v>
      </c>
      <c r="C102" s="48">
        <v>31</v>
      </c>
      <c r="D102" s="49">
        <v>20.7392</v>
      </c>
      <c r="E102" s="49">
        <v>27.8</v>
      </c>
      <c r="F102" s="49">
        <v>13.6</v>
      </c>
      <c r="G102" s="50">
        <v>73.9892</v>
      </c>
      <c r="H102" s="50">
        <v>96</v>
      </c>
      <c r="I102" s="50">
        <v>38</v>
      </c>
      <c r="J102" s="50">
        <v>3.24689</v>
      </c>
      <c r="K102" s="49">
        <v>110.365</v>
      </c>
      <c r="L102" s="50">
        <v>11.2</v>
      </c>
      <c r="M102" s="50">
        <v>121.94</v>
      </c>
      <c r="N102" s="50">
        <v>14.9</v>
      </c>
      <c r="O102" s="50">
        <v>16.7887296</v>
      </c>
    </row>
    <row r="103" spans="1:15" ht="12.75">
      <c r="A103" s="48">
        <v>11</v>
      </c>
      <c r="B103" s="48">
        <v>2013</v>
      </c>
      <c r="C103" s="48">
        <v>30</v>
      </c>
      <c r="D103" s="49">
        <v>18.3898</v>
      </c>
      <c r="E103" s="49">
        <v>26.5</v>
      </c>
      <c r="F103" s="49">
        <v>10.2</v>
      </c>
      <c r="G103" s="50">
        <v>72.6241</v>
      </c>
      <c r="H103" s="50">
        <v>93.9</v>
      </c>
      <c r="I103" s="50">
        <v>31.1</v>
      </c>
      <c r="J103" s="50">
        <v>3.90514</v>
      </c>
      <c r="K103" s="49">
        <v>124.741</v>
      </c>
      <c r="L103" s="50">
        <v>11.6</v>
      </c>
      <c r="M103" s="50">
        <v>247</v>
      </c>
      <c r="N103" s="50">
        <v>20.1</v>
      </c>
      <c r="O103" s="50">
        <v>13.0682592</v>
      </c>
    </row>
    <row r="104" spans="1:15" ht="13.5" thickBot="1">
      <c r="A104" s="48">
        <v>12</v>
      </c>
      <c r="B104" s="48">
        <v>2013</v>
      </c>
      <c r="C104" s="48">
        <v>31</v>
      </c>
      <c r="D104" s="49">
        <v>16.4968</v>
      </c>
      <c r="E104" s="49">
        <v>22.5</v>
      </c>
      <c r="F104" s="49">
        <v>7.6</v>
      </c>
      <c r="G104" s="50">
        <v>66.6384</v>
      </c>
      <c r="H104" s="50">
        <v>95.7</v>
      </c>
      <c r="I104" s="50">
        <v>16.8</v>
      </c>
      <c r="J104" s="50">
        <v>3.95193</v>
      </c>
      <c r="K104" s="49">
        <v>174.985</v>
      </c>
      <c r="L104" s="50">
        <v>15</v>
      </c>
      <c r="M104" s="50">
        <v>225</v>
      </c>
      <c r="N104" s="50">
        <v>9.1</v>
      </c>
      <c r="O104" s="50">
        <v>12.1149216</v>
      </c>
    </row>
    <row r="105" spans="1:15" ht="13.5" thickBot="1">
      <c r="A105" s="60" t="s">
        <v>31</v>
      </c>
      <c r="B105" s="61"/>
      <c r="C105" s="62"/>
      <c r="D105" s="54">
        <f>AVERAGE(D93:D104)</f>
        <v>18.825825000000002</v>
      </c>
      <c r="E105" s="54">
        <f>MAX(E93:E104)</f>
        <v>44.1</v>
      </c>
      <c r="F105" s="54">
        <f>MIN(F93:F104)</f>
        <v>7.6</v>
      </c>
      <c r="G105" s="55">
        <f>AVERAGE(G93:G104)</f>
        <v>68.69715833333335</v>
      </c>
      <c r="H105" s="54">
        <f>MAX(H93:H104)</f>
        <v>100</v>
      </c>
      <c r="I105" s="54">
        <f>MIN(I93:I104)</f>
        <v>4.2</v>
      </c>
      <c r="J105" s="55">
        <f>AVERAGE(J93:J104)</f>
        <v>3.9253025000000004</v>
      </c>
      <c r="K105" s="55">
        <f>AVERAGE(K93:K104)</f>
        <v>128.64875</v>
      </c>
      <c r="L105" s="54">
        <f>MAX(L93:L104)</f>
        <v>15</v>
      </c>
      <c r="M105" s="55"/>
      <c r="N105" s="55">
        <f>SUM(N93:N104)</f>
        <v>101.5</v>
      </c>
      <c r="O105" s="55">
        <f>AVERAGE(O93:O104)</f>
        <v>19.6571088</v>
      </c>
    </row>
    <row r="106" spans="1:15" ht="13.5" thickTop="1">
      <c r="A106" s="56">
        <v>1</v>
      </c>
      <c r="B106" s="56">
        <v>2014</v>
      </c>
      <c r="C106" s="56">
        <v>31</v>
      </c>
      <c r="D106" s="57">
        <v>15.026</v>
      </c>
      <c r="E106" s="57">
        <v>24.3</v>
      </c>
      <c r="F106" s="57">
        <v>7.6</v>
      </c>
      <c r="G106" s="58">
        <v>73.0452</v>
      </c>
      <c r="H106" s="58">
        <v>95.8</v>
      </c>
      <c r="I106" s="58">
        <v>19</v>
      </c>
      <c r="J106" s="58">
        <v>3.86647</v>
      </c>
      <c r="K106" s="57"/>
      <c r="L106" s="58">
        <v>12.6</v>
      </c>
      <c r="M106" s="58"/>
      <c r="N106" s="58">
        <v>40.2</v>
      </c>
      <c r="O106" s="58">
        <v>12.619238400000002</v>
      </c>
    </row>
    <row r="107" spans="1:15" s="59" customFormat="1" ht="12.75">
      <c r="A107" s="48">
        <v>2</v>
      </c>
      <c r="B107" s="56">
        <v>2014</v>
      </c>
      <c r="C107" s="48">
        <v>28</v>
      </c>
      <c r="D107" s="49">
        <v>14.7267</v>
      </c>
      <c r="E107" s="49">
        <v>22.6</v>
      </c>
      <c r="F107" s="49">
        <v>7.6</v>
      </c>
      <c r="G107" s="50">
        <v>73.7926</v>
      </c>
      <c r="H107" s="50">
        <v>96.2</v>
      </c>
      <c r="I107" s="50">
        <v>40.8</v>
      </c>
      <c r="J107" s="50">
        <v>4.36022</v>
      </c>
      <c r="K107" s="49">
        <v>104.455</v>
      </c>
      <c r="L107" s="50">
        <v>13.5</v>
      </c>
      <c r="M107" s="50">
        <v>78</v>
      </c>
      <c r="N107" s="50">
        <v>17.4</v>
      </c>
      <c r="O107" s="50">
        <v>16.2832896</v>
      </c>
    </row>
    <row r="108" spans="1:15" s="59" customFormat="1" ht="12.75">
      <c r="A108" s="48">
        <v>3</v>
      </c>
      <c r="B108" s="56">
        <v>2014</v>
      </c>
      <c r="C108" s="48">
        <v>31</v>
      </c>
      <c r="D108" s="49">
        <v>15.3246</v>
      </c>
      <c r="E108" s="49">
        <v>25.5</v>
      </c>
      <c r="F108" s="49">
        <v>8.9</v>
      </c>
      <c r="G108" s="50">
        <v>73.2799</v>
      </c>
      <c r="H108" s="50">
        <v>94.3</v>
      </c>
      <c r="I108" s="50">
        <v>19.1</v>
      </c>
      <c r="J108" s="50">
        <v>4.86201</v>
      </c>
      <c r="K108" s="49">
        <v>108.58</v>
      </c>
      <c r="L108" s="50">
        <v>13.3</v>
      </c>
      <c r="M108" s="50">
        <v>101</v>
      </c>
      <c r="N108" s="50">
        <v>8.8</v>
      </c>
      <c r="O108" s="50">
        <v>20.6726688</v>
      </c>
    </row>
    <row r="109" spans="1:15" s="59" customFormat="1" ht="12.75">
      <c r="A109" s="48">
        <v>4</v>
      </c>
      <c r="B109" s="56">
        <v>2014</v>
      </c>
      <c r="C109" s="48">
        <v>30</v>
      </c>
      <c r="D109" s="49">
        <v>17.2622</v>
      </c>
      <c r="E109" s="49">
        <v>51.4</v>
      </c>
      <c r="F109" s="49">
        <v>10.4</v>
      </c>
      <c r="G109" s="50">
        <v>73.9703</v>
      </c>
      <c r="H109" s="50">
        <v>100</v>
      </c>
      <c r="I109" s="50">
        <v>22.5</v>
      </c>
      <c r="J109" s="50">
        <v>3.78465</v>
      </c>
      <c r="K109" s="49"/>
      <c r="L109" s="50">
        <v>10.6</v>
      </c>
      <c r="M109" s="50"/>
      <c r="N109" s="50">
        <v>5.7</v>
      </c>
      <c r="O109" s="50">
        <v>24.2687232</v>
      </c>
    </row>
    <row r="110" spans="1:15" s="59" customFormat="1" ht="12.75">
      <c r="A110" s="48">
        <v>5</v>
      </c>
      <c r="B110" s="56">
        <v>2014</v>
      </c>
      <c r="C110" s="48">
        <v>31</v>
      </c>
      <c r="D110" s="49">
        <v>18.0849</v>
      </c>
      <c r="E110" s="49">
        <v>47.1</v>
      </c>
      <c r="F110" s="49">
        <v>13.1</v>
      </c>
      <c r="G110" s="50">
        <v>73.8412</v>
      </c>
      <c r="H110" s="50">
        <v>100</v>
      </c>
      <c r="I110" s="50">
        <v>30.5</v>
      </c>
      <c r="J110" s="50">
        <v>4.90202</v>
      </c>
      <c r="K110" s="49">
        <v>104.019</v>
      </c>
      <c r="L110" s="50">
        <v>12.5</v>
      </c>
      <c r="M110" s="50">
        <v>135</v>
      </c>
      <c r="N110" s="50">
        <v>1.2</v>
      </c>
      <c r="O110" s="50">
        <v>23.997081600000005</v>
      </c>
    </row>
    <row r="111" spans="1:15" s="59" customFormat="1" ht="12.75">
      <c r="A111" s="48">
        <v>6</v>
      </c>
      <c r="B111" s="56">
        <v>2014</v>
      </c>
      <c r="C111" s="48">
        <v>30</v>
      </c>
      <c r="D111" s="49">
        <v>19.2895</v>
      </c>
      <c r="E111" s="49">
        <v>26.4</v>
      </c>
      <c r="F111" s="49">
        <v>11.5</v>
      </c>
      <c r="G111" s="50">
        <v>73.6305</v>
      </c>
      <c r="H111" s="50">
        <v>93.9</v>
      </c>
      <c r="I111" s="50">
        <v>39.2</v>
      </c>
      <c r="J111" s="50">
        <v>4.57384</v>
      </c>
      <c r="K111" s="49">
        <v>290.655</v>
      </c>
      <c r="L111" s="50">
        <v>12.1</v>
      </c>
      <c r="M111" s="50">
        <v>45</v>
      </c>
      <c r="N111" s="50">
        <v>0.3</v>
      </c>
      <c r="O111" s="50">
        <v>25.354512</v>
      </c>
    </row>
    <row r="112" spans="1:15" s="59" customFormat="1" ht="12.75">
      <c r="A112" s="48">
        <v>7</v>
      </c>
      <c r="B112" s="56">
        <v>2014</v>
      </c>
      <c r="C112" s="48">
        <v>31</v>
      </c>
      <c r="D112" s="49">
        <v>20.3944</v>
      </c>
      <c r="E112" s="49">
        <v>26.5</v>
      </c>
      <c r="F112" s="49">
        <v>16.5</v>
      </c>
      <c r="G112" s="50">
        <v>73.8005</v>
      </c>
      <c r="H112" s="50">
        <v>89.8</v>
      </c>
      <c r="I112" s="50">
        <v>46</v>
      </c>
      <c r="J112" s="50">
        <v>4.56125</v>
      </c>
      <c r="K112" s="49">
        <v>104.378</v>
      </c>
      <c r="L112" s="50">
        <v>11.6</v>
      </c>
      <c r="M112" s="50">
        <v>101</v>
      </c>
      <c r="N112" s="50">
        <v>0.2</v>
      </c>
      <c r="O112" s="50">
        <v>24.1283232</v>
      </c>
    </row>
    <row r="113" spans="1:15" s="59" customFormat="1" ht="12.75">
      <c r="A113" s="48">
        <v>8</v>
      </c>
      <c r="B113" s="56">
        <v>2014</v>
      </c>
      <c r="C113" s="48">
        <v>31</v>
      </c>
      <c r="D113" s="49">
        <v>21.6132</v>
      </c>
      <c r="E113" s="49">
        <v>30.5</v>
      </c>
      <c r="F113" s="49">
        <v>18.7</v>
      </c>
      <c r="G113" s="50">
        <v>77.3229</v>
      </c>
      <c r="H113" s="50">
        <v>91</v>
      </c>
      <c r="I113" s="50">
        <v>32.3</v>
      </c>
      <c r="J113" s="50">
        <v>4.9348</v>
      </c>
      <c r="K113" s="49"/>
      <c r="L113" s="50">
        <v>11.2</v>
      </c>
      <c r="M113" s="50"/>
      <c r="N113" s="50">
        <v>0.7</v>
      </c>
      <c r="O113" s="50">
        <v>23.821603200000002</v>
      </c>
    </row>
    <row r="114" spans="1:15" s="59" customFormat="1" ht="12.75">
      <c r="A114" s="48">
        <v>9</v>
      </c>
      <c r="B114" s="56">
        <v>2014</v>
      </c>
      <c r="C114" s="48">
        <v>30</v>
      </c>
      <c r="D114" s="49">
        <v>22.3616</v>
      </c>
      <c r="E114" s="49">
        <v>29.7</v>
      </c>
      <c r="F114" s="49">
        <v>11.9</v>
      </c>
      <c r="G114" s="50">
        <v>73.4917</v>
      </c>
      <c r="H114" s="50">
        <v>100</v>
      </c>
      <c r="I114" s="50">
        <v>40.3</v>
      </c>
      <c r="J114" s="50">
        <v>2.45667</v>
      </c>
      <c r="K114" s="49">
        <v>4.5</v>
      </c>
      <c r="L114" s="50">
        <v>8.1</v>
      </c>
      <c r="M114" s="50"/>
      <c r="N114" s="50">
        <v>0.8</v>
      </c>
      <c r="O114" s="50">
        <v>18.8694144</v>
      </c>
    </row>
    <row r="115" spans="1:15" s="59" customFormat="1" ht="12.75">
      <c r="A115" s="48">
        <v>10</v>
      </c>
      <c r="B115" s="56">
        <v>2014</v>
      </c>
      <c r="C115" s="48">
        <v>31</v>
      </c>
      <c r="D115" s="49">
        <v>21.8593</v>
      </c>
      <c r="E115" s="49">
        <v>35.1</v>
      </c>
      <c r="F115" s="49">
        <v>13.1</v>
      </c>
      <c r="G115" s="50">
        <v>68.1715</v>
      </c>
      <c r="H115" s="50">
        <v>100</v>
      </c>
      <c r="I115" s="50">
        <v>11.9</v>
      </c>
      <c r="J115" s="50">
        <v>2.531</v>
      </c>
      <c r="K115" s="49">
        <v>6.01608</v>
      </c>
      <c r="L115" s="50">
        <v>9.5</v>
      </c>
      <c r="M115" s="50">
        <v>77.3114</v>
      </c>
      <c r="N115" s="50">
        <v>6.2</v>
      </c>
      <c r="O115" s="50">
        <v>15.5030976</v>
      </c>
    </row>
    <row r="116" spans="1:15" s="59" customFormat="1" ht="12.75">
      <c r="A116" s="48">
        <v>11</v>
      </c>
      <c r="B116" s="48">
        <v>2014</v>
      </c>
      <c r="C116" s="48">
        <v>19</v>
      </c>
      <c r="D116" s="49">
        <v>19.5586</v>
      </c>
      <c r="E116" s="49">
        <v>27.2</v>
      </c>
      <c r="F116" s="49">
        <v>12.6</v>
      </c>
      <c r="G116" s="50">
        <v>75.2747</v>
      </c>
      <c r="H116" s="50">
        <v>100</v>
      </c>
      <c r="I116" s="50">
        <v>36.7</v>
      </c>
      <c r="J116" s="50">
        <v>2.99006</v>
      </c>
      <c r="K116" s="49"/>
      <c r="L116" s="50">
        <v>11.7</v>
      </c>
      <c r="M116" s="50">
        <v>3.6831E-13</v>
      </c>
      <c r="N116" s="50">
        <v>18.4</v>
      </c>
      <c r="O116" s="50">
        <v>13.3110432</v>
      </c>
    </row>
    <row r="117" spans="1:15" s="59" customFormat="1" ht="13.5" thickBot="1">
      <c r="A117" s="48">
        <v>12</v>
      </c>
      <c r="B117" s="48">
        <v>2014</v>
      </c>
      <c r="C117" s="48"/>
      <c r="D117" s="49"/>
      <c r="E117" s="49"/>
      <c r="F117" s="49"/>
      <c r="G117" s="50"/>
      <c r="H117" s="50"/>
      <c r="I117" s="50"/>
      <c r="J117" s="50"/>
      <c r="K117" s="49"/>
      <c r="L117" s="50"/>
      <c r="M117" s="50"/>
      <c r="N117" s="50"/>
      <c r="O117" s="50"/>
    </row>
    <row r="118" spans="1:15" s="59" customFormat="1" ht="13.5" thickBot="1">
      <c r="A118" s="60" t="s">
        <v>46</v>
      </c>
      <c r="B118" s="61"/>
      <c r="C118" s="62"/>
      <c r="D118" s="54">
        <f>AVERAGE(D106:D117)</f>
        <v>18.681909090909087</v>
      </c>
      <c r="E118" s="54">
        <f>MAX(E106:E117)</f>
        <v>51.4</v>
      </c>
      <c r="F118" s="54">
        <f>MIN(F106:F117)</f>
        <v>7.6</v>
      </c>
      <c r="G118" s="55">
        <f>AVERAGE(G106:G117)</f>
        <v>73.6019090909091</v>
      </c>
      <c r="H118" s="54">
        <f>MAX(H106:H117)</f>
        <v>100</v>
      </c>
      <c r="I118" s="54">
        <f>MIN(I106:I117)</f>
        <v>11.9</v>
      </c>
      <c r="J118" s="55">
        <f>AVERAGE(J106:J117)</f>
        <v>3.9839081818181823</v>
      </c>
      <c r="K118" s="55">
        <f>AVERAGE(K106:K117)</f>
        <v>103.22901142857143</v>
      </c>
      <c r="L118" s="54">
        <f>MAX(L106:L117)</f>
        <v>13.5</v>
      </c>
      <c r="M118" s="55"/>
      <c r="N118" s="55">
        <f>SUM(N106:N117)</f>
        <v>99.9</v>
      </c>
      <c r="O118" s="55">
        <f>AVERAGE(O106:O117)</f>
        <v>19.89354501818182</v>
      </c>
    </row>
    <row r="119" spans="1:15" s="59" customFormat="1" ht="13.5" thickTop="1">
      <c r="A119" s="56">
        <v>1</v>
      </c>
      <c r="B119" s="56">
        <v>2015</v>
      </c>
      <c r="C119" s="56">
        <v>31</v>
      </c>
      <c r="D119" s="57"/>
      <c r="E119" s="57"/>
      <c r="F119" s="57"/>
      <c r="G119" s="58"/>
      <c r="H119" s="58"/>
      <c r="I119" s="58"/>
      <c r="J119" s="58"/>
      <c r="K119" s="57"/>
      <c r="L119" s="58"/>
      <c r="M119" s="58"/>
      <c r="N119" s="58"/>
      <c r="O119" s="58"/>
    </row>
    <row r="120" spans="1:15" s="59" customFormat="1" ht="12.75">
      <c r="A120" s="48">
        <v>2</v>
      </c>
      <c r="B120" s="56">
        <v>2015</v>
      </c>
      <c r="C120" s="48">
        <v>28</v>
      </c>
      <c r="D120" s="49">
        <v>14.2775</v>
      </c>
      <c r="E120" s="49"/>
      <c r="F120" s="49"/>
      <c r="G120" s="50">
        <v>74.2704</v>
      </c>
      <c r="H120" s="50"/>
      <c r="I120" s="50"/>
      <c r="J120" s="50">
        <v>4.34869</v>
      </c>
      <c r="K120" s="49"/>
      <c r="L120" s="50"/>
      <c r="M120" s="50">
        <v>3.6831E-13</v>
      </c>
      <c r="N120" s="50">
        <v>8.9</v>
      </c>
      <c r="O120" s="50">
        <v>16.0016256</v>
      </c>
    </row>
    <row r="121" spans="1:15" s="59" customFormat="1" ht="12.75">
      <c r="A121" s="48">
        <v>3</v>
      </c>
      <c r="B121" s="56">
        <v>2015</v>
      </c>
      <c r="C121" s="48">
        <v>31</v>
      </c>
      <c r="D121" s="49">
        <v>15.9336</v>
      </c>
      <c r="E121" s="49"/>
      <c r="F121" s="49">
        <v>11</v>
      </c>
      <c r="G121" s="50">
        <v>67.8665</v>
      </c>
      <c r="H121" s="50">
        <v>100</v>
      </c>
      <c r="I121" s="50">
        <v>26</v>
      </c>
      <c r="J121" s="50">
        <v>4.15634</v>
      </c>
      <c r="K121" s="49"/>
      <c r="L121" s="50">
        <v>11</v>
      </c>
      <c r="M121" s="50">
        <v>3.6831E-13</v>
      </c>
      <c r="N121" s="50">
        <v>15.2</v>
      </c>
      <c r="O121" s="50">
        <v>19.7377344</v>
      </c>
    </row>
    <row r="122" spans="1:15" s="59" customFormat="1" ht="12.75">
      <c r="A122" s="48">
        <v>4</v>
      </c>
      <c r="B122" s="56">
        <v>2015</v>
      </c>
      <c r="C122" s="48">
        <v>30</v>
      </c>
      <c r="D122" s="49">
        <v>16.2273</v>
      </c>
      <c r="E122" s="49">
        <v>26.2</v>
      </c>
      <c r="F122" s="49">
        <v>9.4</v>
      </c>
      <c r="G122" s="50">
        <v>72.0775</v>
      </c>
      <c r="H122" s="50">
        <v>94.8</v>
      </c>
      <c r="I122" s="50">
        <v>31.9</v>
      </c>
      <c r="J122" s="50">
        <v>3.19106</v>
      </c>
      <c r="K122" s="49"/>
      <c r="L122" s="50">
        <v>9.1</v>
      </c>
      <c r="M122" s="50">
        <v>3.6831E-13</v>
      </c>
      <c r="N122" s="50">
        <v>0</v>
      </c>
      <c r="O122" s="50">
        <v>23.575104000000003</v>
      </c>
    </row>
    <row r="123" spans="1:15" s="59" customFormat="1" ht="12.75">
      <c r="A123" s="48">
        <v>5</v>
      </c>
      <c r="B123" s="56">
        <v>2015</v>
      </c>
      <c r="C123" s="48">
        <v>31</v>
      </c>
      <c r="D123" s="49">
        <v>19.6694</v>
      </c>
      <c r="E123" s="49">
        <v>40.4</v>
      </c>
      <c r="F123" s="49">
        <v>11.2</v>
      </c>
      <c r="G123" s="50">
        <v>66.5061</v>
      </c>
      <c r="H123" s="50">
        <v>92.4</v>
      </c>
      <c r="I123" s="50">
        <v>4.4</v>
      </c>
      <c r="J123" s="50">
        <v>4.36445</v>
      </c>
      <c r="K123" s="49">
        <v>346.825</v>
      </c>
      <c r="L123" s="50">
        <v>12</v>
      </c>
      <c r="M123" s="50">
        <v>337</v>
      </c>
      <c r="N123" s="50">
        <v>0</v>
      </c>
      <c r="O123" s="50">
        <v>25.7970528</v>
      </c>
    </row>
    <row r="124" spans="1:15" s="59" customFormat="1" ht="12.75">
      <c r="A124" s="48">
        <v>6</v>
      </c>
      <c r="B124" s="56">
        <v>2015</v>
      </c>
      <c r="C124" s="48">
        <v>30</v>
      </c>
      <c r="D124" s="49">
        <v>19.0334</v>
      </c>
      <c r="E124" s="49">
        <v>27.3</v>
      </c>
      <c r="F124" s="49">
        <v>12.5</v>
      </c>
      <c r="G124" s="50">
        <v>75.1763</v>
      </c>
      <c r="H124" s="50">
        <v>95.7</v>
      </c>
      <c r="I124" s="50">
        <v>44.7</v>
      </c>
      <c r="J124" s="50">
        <v>3.62266</v>
      </c>
      <c r="K124" s="49">
        <v>332.378</v>
      </c>
      <c r="L124" s="50">
        <v>11.1</v>
      </c>
      <c r="M124" s="50">
        <v>337</v>
      </c>
      <c r="N124" s="50">
        <v>0.6</v>
      </c>
      <c r="O124" s="50">
        <v>23.4602784</v>
      </c>
    </row>
    <row r="125" spans="1:15" s="59" customFormat="1" ht="12.75">
      <c r="A125" s="48">
        <v>7</v>
      </c>
      <c r="B125" s="56">
        <v>2015</v>
      </c>
      <c r="C125" s="48">
        <v>31</v>
      </c>
      <c r="D125" s="49">
        <v>22.0197</v>
      </c>
      <c r="E125" s="49">
        <v>35.5</v>
      </c>
      <c r="F125" s="49">
        <v>17.2</v>
      </c>
      <c r="G125" s="50">
        <v>75.8068</v>
      </c>
      <c r="H125" s="50">
        <v>100</v>
      </c>
      <c r="I125" s="50">
        <v>22.8</v>
      </c>
      <c r="J125" s="50">
        <v>4.74828</v>
      </c>
      <c r="K125" s="49"/>
      <c r="L125" s="50">
        <v>12.7</v>
      </c>
      <c r="M125" s="50">
        <v>3.6831E-13</v>
      </c>
      <c r="N125" s="50">
        <v>0.2</v>
      </c>
      <c r="O125" s="50">
        <v>26.614396799999998</v>
      </c>
    </row>
    <row r="126" spans="1:15" s="59" customFormat="1" ht="12.75">
      <c r="A126" s="48">
        <v>8</v>
      </c>
      <c r="B126" s="56">
        <v>2015</v>
      </c>
      <c r="C126" s="48">
        <v>31</v>
      </c>
      <c r="D126" s="49">
        <v>22.6121</v>
      </c>
      <c r="E126" s="49">
        <v>32.7</v>
      </c>
      <c r="F126" s="49">
        <v>17.8</v>
      </c>
      <c r="G126" s="50">
        <v>72.8334</v>
      </c>
      <c r="H126" s="50">
        <v>92.1</v>
      </c>
      <c r="I126" s="50">
        <v>30.2</v>
      </c>
      <c r="J126" s="50">
        <v>4.05578</v>
      </c>
      <c r="K126" s="49"/>
      <c r="L126" s="50">
        <v>11.6</v>
      </c>
      <c r="M126" s="50">
        <v>3.6831E-13</v>
      </c>
      <c r="N126" s="50">
        <v>6</v>
      </c>
      <c r="O126" s="50">
        <v>22.182508800000004</v>
      </c>
    </row>
    <row r="127" spans="1:15" s="59" customFormat="1" ht="12.75">
      <c r="A127" s="48">
        <v>9</v>
      </c>
      <c r="B127" s="56">
        <v>2015</v>
      </c>
      <c r="C127" s="48">
        <v>30</v>
      </c>
      <c r="D127" s="49">
        <v>22.4954</v>
      </c>
      <c r="E127" s="49">
        <v>33.3</v>
      </c>
      <c r="F127" s="49">
        <v>13.6</v>
      </c>
      <c r="G127" s="50">
        <v>70.7405</v>
      </c>
      <c r="H127" s="50">
        <v>95.7</v>
      </c>
      <c r="I127" s="50">
        <v>29.4</v>
      </c>
      <c r="J127" s="50">
        <v>2.93465</v>
      </c>
      <c r="K127" s="49"/>
      <c r="L127" s="50">
        <v>8.1</v>
      </c>
      <c r="M127" s="50">
        <v>3.6831E-13</v>
      </c>
      <c r="N127" s="50">
        <v>5.2</v>
      </c>
      <c r="O127" s="50">
        <v>19.8779616</v>
      </c>
    </row>
    <row r="128" spans="1:15" s="59" customFormat="1" ht="12.75">
      <c r="A128" s="48">
        <v>10</v>
      </c>
      <c r="B128" s="56">
        <v>2015</v>
      </c>
      <c r="C128" s="48">
        <v>31</v>
      </c>
      <c r="D128" s="49">
        <v>21.3691</v>
      </c>
      <c r="E128" s="49">
        <v>35.3</v>
      </c>
      <c r="F128" s="49">
        <v>14.8</v>
      </c>
      <c r="G128" s="50">
        <v>74.4532</v>
      </c>
      <c r="H128" s="50">
        <v>100</v>
      </c>
      <c r="I128" s="50">
        <v>17.5</v>
      </c>
      <c r="J128" s="50">
        <v>2.61331</v>
      </c>
      <c r="K128" s="49"/>
      <c r="L128" s="50">
        <v>9.6</v>
      </c>
      <c r="M128" s="50">
        <v>3.6831E-13</v>
      </c>
      <c r="N128" s="50">
        <v>90.5</v>
      </c>
      <c r="O128" s="50">
        <v>15.365548800000003</v>
      </c>
    </row>
    <row r="129" spans="1:15" s="59" customFormat="1" ht="12.75">
      <c r="A129" s="48">
        <v>11</v>
      </c>
      <c r="B129" s="48">
        <v>2015</v>
      </c>
      <c r="C129" s="48">
        <v>30</v>
      </c>
      <c r="D129" s="49">
        <v>19.4593</v>
      </c>
      <c r="E129" s="49">
        <v>28</v>
      </c>
      <c r="F129" s="49">
        <v>11.4</v>
      </c>
      <c r="G129" s="50">
        <v>66.1602</v>
      </c>
      <c r="H129" s="50">
        <v>95.1</v>
      </c>
      <c r="I129" s="50">
        <v>19.7</v>
      </c>
      <c r="J129" s="50">
        <v>3.23178</v>
      </c>
      <c r="K129" s="49"/>
      <c r="L129" s="50">
        <v>11.6</v>
      </c>
      <c r="M129" s="50">
        <v>3.6831E-13</v>
      </c>
      <c r="N129" s="50">
        <v>3.1</v>
      </c>
      <c r="O129" s="50">
        <v>14.192236800000002</v>
      </c>
    </row>
    <row r="130" spans="1:15" s="59" customFormat="1" ht="13.5" thickBot="1">
      <c r="A130" s="48">
        <v>12</v>
      </c>
      <c r="B130" s="48">
        <v>2015</v>
      </c>
      <c r="C130" s="48">
        <v>31</v>
      </c>
      <c r="D130" s="49">
        <v>18.4821</v>
      </c>
      <c r="E130" s="49">
        <v>24.4</v>
      </c>
      <c r="F130" s="49">
        <v>11.3</v>
      </c>
      <c r="G130" s="50">
        <v>51.8556</v>
      </c>
      <c r="H130" s="50">
        <v>91.4</v>
      </c>
      <c r="I130" s="50">
        <v>18.5</v>
      </c>
      <c r="J130" s="50">
        <v>4.19491</v>
      </c>
      <c r="K130" s="49">
        <v>0</v>
      </c>
      <c r="L130" s="50">
        <v>15.2</v>
      </c>
      <c r="M130" s="50">
        <v>0</v>
      </c>
      <c r="N130" s="50">
        <v>3.4</v>
      </c>
      <c r="O130" s="50">
        <v>13.751683200000002</v>
      </c>
    </row>
    <row r="131" spans="1:15" s="59" customFormat="1" ht="13.5" thickBot="1">
      <c r="A131" s="60" t="s">
        <v>47</v>
      </c>
      <c r="B131" s="61"/>
      <c r="C131" s="62"/>
      <c r="D131" s="54">
        <f>AVERAGE(D119:D130)</f>
        <v>19.23444545454545</v>
      </c>
      <c r="E131" s="54">
        <f>MAX(E119:E130)</f>
        <v>40.4</v>
      </c>
      <c r="F131" s="54">
        <f>MIN(F119:F130)</f>
        <v>9.4</v>
      </c>
      <c r="G131" s="55">
        <f>AVERAGE(G119:G130)</f>
        <v>69.79513636363636</v>
      </c>
      <c r="H131" s="54">
        <f>MAX(H119:H130)</f>
        <v>100</v>
      </c>
      <c r="I131" s="54">
        <f>MIN(I119:I130)</f>
        <v>4.4</v>
      </c>
      <c r="J131" s="55">
        <f>AVERAGE(J119:J130)</f>
        <v>3.7692645454545466</v>
      </c>
      <c r="K131" s="55">
        <f>AVERAGE(K119:K130)</f>
        <v>226.40099999999998</v>
      </c>
      <c r="L131" s="54">
        <f>MAX(L119:L130)</f>
        <v>15.2</v>
      </c>
      <c r="M131" s="55"/>
      <c r="N131" s="55">
        <f>SUM(N119:N130)</f>
        <v>133.1</v>
      </c>
      <c r="O131" s="55">
        <f>AVERAGE(O119:O130)</f>
        <v>20.05055738181818</v>
      </c>
    </row>
    <row r="132" spans="1:15" s="59" customFormat="1" ht="13.5" thickTop="1">
      <c r="A132" s="56">
        <v>1</v>
      </c>
      <c r="B132" s="56">
        <v>2016</v>
      </c>
      <c r="C132" s="56">
        <v>31</v>
      </c>
      <c r="D132" s="57">
        <v>17.1423</v>
      </c>
      <c r="E132" s="57">
        <v>26.6</v>
      </c>
      <c r="F132" s="57">
        <v>8.7</v>
      </c>
      <c r="G132" s="58">
        <v>69.09</v>
      </c>
      <c r="H132" s="58">
        <v>96.2</v>
      </c>
      <c r="I132" s="58">
        <v>21</v>
      </c>
      <c r="J132" s="58">
        <v>2.82475</v>
      </c>
      <c r="K132" s="57">
        <v>0</v>
      </c>
      <c r="L132" s="58">
        <v>12.9</v>
      </c>
      <c r="M132" s="58">
        <v>0</v>
      </c>
      <c r="N132" s="58">
        <v>4</v>
      </c>
      <c r="O132" s="58">
        <v>14.2346592</v>
      </c>
    </row>
    <row r="133" spans="1:15" s="59" customFormat="1" ht="12.75">
      <c r="A133" s="48">
        <v>2</v>
      </c>
      <c r="B133" s="56">
        <v>2016</v>
      </c>
      <c r="C133" s="48">
        <v>21</v>
      </c>
      <c r="D133" s="49">
        <v>15.8291</v>
      </c>
      <c r="E133" s="49">
        <v>25.2</v>
      </c>
      <c r="F133" s="49">
        <v>8.7</v>
      </c>
      <c r="G133" s="50">
        <v>72.8091</v>
      </c>
      <c r="H133" s="50">
        <v>93.7</v>
      </c>
      <c r="I133" s="50">
        <v>23.7</v>
      </c>
      <c r="J133" s="50">
        <v>3.59193</v>
      </c>
      <c r="K133" s="49">
        <v>0</v>
      </c>
      <c r="L133" s="50">
        <v>12.5</v>
      </c>
      <c r="M133" s="50">
        <v>0</v>
      </c>
      <c r="N133" s="50">
        <v>31</v>
      </c>
      <c r="O133" s="50">
        <v>13.54104</v>
      </c>
    </row>
    <row r="134" spans="1:15" s="59" customFormat="1" ht="12.75">
      <c r="A134" s="48">
        <v>3</v>
      </c>
      <c r="B134" s="56">
        <v>2016</v>
      </c>
      <c r="C134" s="48">
        <v>31</v>
      </c>
      <c r="D134" s="49">
        <v>15.6161</v>
      </c>
      <c r="E134" s="49">
        <v>24.9</v>
      </c>
      <c r="F134" s="49">
        <v>9.1</v>
      </c>
      <c r="G134" s="50">
        <v>67.3107</v>
      </c>
      <c r="H134" s="50">
        <v>88.9</v>
      </c>
      <c r="I134" s="50">
        <v>12.7</v>
      </c>
      <c r="J134" s="50">
        <v>3.99216</v>
      </c>
      <c r="K134" s="49">
        <v>356.072</v>
      </c>
      <c r="L134" s="50">
        <v>11.8</v>
      </c>
      <c r="M134" s="50">
        <v>281</v>
      </c>
      <c r="N134" s="50">
        <v>7.6</v>
      </c>
      <c r="O134" s="50">
        <v>20.1743136</v>
      </c>
    </row>
    <row r="135" spans="1:15" s="59" customFormat="1" ht="12.75">
      <c r="A135" s="48">
        <v>4</v>
      </c>
      <c r="B135" s="56">
        <v>2016</v>
      </c>
      <c r="C135" s="48">
        <v>30</v>
      </c>
      <c r="D135" s="49">
        <v>16.4271</v>
      </c>
      <c r="E135" s="49">
        <v>25.8</v>
      </c>
      <c r="F135" s="49">
        <v>8.5</v>
      </c>
      <c r="G135" s="50">
        <v>72.4844</v>
      </c>
      <c r="H135" s="50">
        <v>94.6</v>
      </c>
      <c r="I135" s="50">
        <v>39.8</v>
      </c>
      <c r="J135" s="50">
        <v>3.66653</v>
      </c>
      <c r="K135" s="49">
        <v>324.344</v>
      </c>
      <c r="L135" s="50">
        <v>12.7</v>
      </c>
      <c r="M135" s="50">
        <v>337</v>
      </c>
      <c r="N135" s="50">
        <v>10.4</v>
      </c>
      <c r="O135" s="50">
        <v>21.746707200000003</v>
      </c>
    </row>
    <row r="136" spans="1:15" s="59" customFormat="1" ht="12.75">
      <c r="A136" s="48">
        <v>5</v>
      </c>
      <c r="B136" s="56">
        <v>2016</v>
      </c>
      <c r="C136" s="48">
        <v>31</v>
      </c>
      <c r="D136" s="49">
        <v>17.6059</v>
      </c>
      <c r="E136" s="49">
        <v>24</v>
      </c>
      <c r="F136" s="49">
        <v>11</v>
      </c>
      <c r="G136" s="50">
        <v>73.0158</v>
      </c>
      <c r="H136" s="50">
        <v>94.9</v>
      </c>
      <c r="I136" s="50">
        <v>37.8</v>
      </c>
      <c r="J136" s="50">
        <v>4.03716</v>
      </c>
      <c r="K136" s="49">
        <v>314.625</v>
      </c>
      <c r="L136" s="50">
        <v>10.1</v>
      </c>
      <c r="M136" s="50">
        <v>337</v>
      </c>
      <c r="N136" s="50">
        <v>1.8</v>
      </c>
      <c r="O136" s="50">
        <v>21.5824608</v>
      </c>
    </row>
    <row r="137" spans="1:15" s="59" customFormat="1" ht="12.75">
      <c r="A137" s="48">
        <v>6</v>
      </c>
      <c r="B137" s="56">
        <v>2016</v>
      </c>
      <c r="C137" s="48">
        <v>30</v>
      </c>
      <c r="D137" s="49">
        <v>19.8745</v>
      </c>
      <c r="E137" s="49">
        <v>37.7</v>
      </c>
      <c r="F137" s="49">
        <v>15.5</v>
      </c>
      <c r="G137" s="50">
        <v>74.8272</v>
      </c>
      <c r="H137" s="50">
        <v>93.5</v>
      </c>
      <c r="I137" s="50">
        <v>17.2</v>
      </c>
      <c r="J137" s="50">
        <v>4.3722</v>
      </c>
      <c r="K137" s="49">
        <v>342.884</v>
      </c>
      <c r="L137" s="50">
        <v>10.2</v>
      </c>
      <c r="M137" s="50">
        <v>326</v>
      </c>
      <c r="N137" s="50">
        <v>3.5</v>
      </c>
      <c r="O137" s="50">
        <v>25.674883200000004</v>
      </c>
    </row>
    <row r="138" spans="1:15" s="59" customFormat="1" ht="12.75">
      <c r="A138" s="48">
        <v>7</v>
      </c>
      <c r="B138" s="56">
        <v>2016</v>
      </c>
      <c r="C138" s="48">
        <v>31</v>
      </c>
      <c r="D138" s="49">
        <v>21.2</v>
      </c>
      <c r="E138" s="49">
        <v>35.8</v>
      </c>
      <c r="F138" s="49">
        <v>17.4</v>
      </c>
      <c r="G138" s="50">
        <v>76.1094</v>
      </c>
      <c r="H138" s="50">
        <v>93.4</v>
      </c>
      <c r="I138" s="50">
        <v>27.8</v>
      </c>
      <c r="J138" s="50">
        <v>4.53533</v>
      </c>
      <c r="K138" s="49">
        <v>353.12</v>
      </c>
      <c r="L138" s="50">
        <v>10.2</v>
      </c>
      <c r="M138" s="50">
        <v>337</v>
      </c>
      <c r="N138" s="50">
        <v>0</v>
      </c>
      <c r="O138" s="50">
        <v>23.458982400000004</v>
      </c>
    </row>
    <row r="139" spans="1:15" s="59" customFormat="1" ht="12.75">
      <c r="A139" s="48">
        <v>8</v>
      </c>
      <c r="B139" s="56">
        <v>2016</v>
      </c>
      <c r="C139" s="48">
        <v>31</v>
      </c>
      <c r="D139" s="49">
        <v>23.0281</v>
      </c>
      <c r="E139" s="49">
        <v>37.4</v>
      </c>
      <c r="F139" s="49">
        <v>18.7</v>
      </c>
      <c r="G139" s="50">
        <v>73.4624</v>
      </c>
      <c r="H139" s="50">
        <v>92.9</v>
      </c>
      <c r="I139" s="50">
        <v>15.8</v>
      </c>
      <c r="J139" s="50">
        <v>4.29505</v>
      </c>
      <c r="K139" s="49">
        <v>3.17497</v>
      </c>
      <c r="L139" s="50">
        <v>12.8</v>
      </c>
      <c r="M139" s="50">
        <v>45</v>
      </c>
      <c r="N139" s="50">
        <v>0.2</v>
      </c>
      <c r="O139" s="50">
        <v>23.314867200000002</v>
      </c>
    </row>
    <row r="140" spans="1:15" s="59" customFormat="1" ht="12.75">
      <c r="A140" s="48">
        <v>9</v>
      </c>
      <c r="B140" s="56">
        <v>2016</v>
      </c>
      <c r="C140" s="48">
        <v>30</v>
      </c>
      <c r="D140" s="49">
        <v>21.4382</v>
      </c>
      <c r="E140" s="49">
        <v>30</v>
      </c>
      <c r="F140" s="49">
        <v>16.2</v>
      </c>
      <c r="G140" s="50">
        <v>75.2878</v>
      </c>
      <c r="H140" s="50">
        <v>91.2</v>
      </c>
      <c r="I140" s="50">
        <v>45.4</v>
      </c>
      <c r="J140" s="50">
        <v>3.72782</v>
      </c>
      <c r="K140" s="49">
        <v>353.856</v>
      </c>
      <c r="L140" s="50">
        <v>9.9</v>
      </c>
      <c r="M140" s="50">
        <v>337</v>
      </c>
      <c r="N140" s="50">
        <v>0</v>
      </c>
      <c r="O140" s="50">
        <v>21.2800608</v>
      </c>
    </row>
    <row r="141" spans="1:15" s="59" customFormat="1" ht="12.75">
      <c r="A141" s="48">
        <v>10</v>
      </c>
      <c r="B141" s="56">
        <v>2016</v>
      </c>
      <c r="C141" s="48">
        <v>31</v>
      </c>
      <c r="D141" s="49">
        <v>20.9822</v>
      </c>
      <c r="E141" s="49">
        <v>32.3</v>
      </c>
      <c r="F141" s="49">
        <v>14.5</v>
      </c>
      <c r="G141" s="50">
        <v>74.4255</v>
      </c>
      <c r="H141" s="50">
        <v>96.2</v>
      </c>
      <c r="I141" s="50">
        <v>24.8</v>
      </c>
      <c r="J141" s="50">
        <v>2.79131</v>
      </c>
      <c r="K141" s="49">
        <v>12.7846</v>
      </c>
      <c r="L141" s="50">
        <v>10.6</v>
      </c>
      <c r="M141" s="50">
        <v>123</v>
      </c>
      <c r="N141" s="50">
        <v>83</v>
      </c>
      <c r="O141" s="50">
        <v>14.808355200000001</v>
      </c>
    </row>
    <row r="142" spans="1:15" s="59" customFormat="1" ht="12.75">
      <c r="A142" s="48">
        <v>11</v>
      </c>
      <c r="B142" s="48">
        <v>2016</v>
      </c>
      <c r="C142" s="48">
        <v>30</v>
      </c>
      <c r="D142" s="49">
        <v>18.1075</v>
      </c>
      <c r="E142" s="49">
        <v>27.9</v>
      </c>
      <c r="F142" s="49">
        <v>9.4</v>
      </c>
      <c r="G142" s="50">
        <v>73.1059</v>
      </c>
      <c r="H142" s="50">
        <v>95.8</v>
      </c>
      <c r="I142" s="50">
        <v>25</v>
      </c>
      <c r="J142" s="50">
        <v>2.85333</v>
      </c>
      <c r="K142" s="49">
        <v>11.5161</v>
      </c>
      <c r="L142" s="50">
        <v>10.3</v>
      </c>
      <c r="M142" s="50">
        <v>303</v>
      </c>
      <c r="N142" s="50">
        <v>23.9</v>
      </c>
      <c r="O142" s="50">
        <v>12.6496512</v>
      </c>
    </row>
    <row r="143" spans="1:15" s="59" customFormat="1" ht="13.5" thickBot="1">
      <c r="A143" s="48">
        <v>12</v>
      </c>
      <c r="B143" s="48">
        <v>2016</v>
      </c>
      <c r="C143" s="48">
        <v>31</v>
      </c>
      <c r="D143" s="49">
        <v>17.2719</v>
      </c>
      <c r="E143" s="49">
        <v>24.8</v>
      </c>
      <c r="F143" s="49">
        <v>10.9</v>
      </c>
      <c r="G143" s="50">
        <v>66.9462</v>
      </c>
      <c r="H143" s="50">
        <v>100</v>
      </c>
      <c r="I143" s="50">
        <v>32</v>
      </c>
      <c r="J143" s="50">
        <v>4.05793</v>
      </c>
      <c r="K143" s="49">
        <v>45.8995</v>
      </c>
      <c r="L143" s="50">
        <v>13.9</v>
      </c>
      <c r="M143" s="50">
        <v>78</v>
      </c>
      <c r="N143" s="50">
        <v>27.8</v>
      </c>
      <c r="O143" s="50">
        <v>12.197779200000001</v>
      </c>
    </row>
    <row r="144" spans="1:15" s="59" customFormat="1" ht="13.5" thickBot="1">
      <c r="A144" s="60" t="s">
        <v>48</v>
      </c>
      <c r="B144" s="61"/>
      <c r="C144" s="62"/>
      <c r="D144" s="54">
        <f>AVERAGE(D132:D143)</f>
        <v>18.710241666666665</v>
      </c>
      <c r="E144" s="54">
        <f>MAX(E132:E143)</f>
        <v>37.7</v>
      </c>
      <c r="F144" s="54">
        <f>MIN(F132:F143)</f>
        <v>8.5</v>
      </c>
      <c r="G144" s="55">
        <f>AVERAGE(G132:G143)</f>
        <v>72.4062</v>
      </c>
      <c r="H144" s="54">
        <f>MAX(H132:H143)</f>
        <v>100</v>
      </c>
      <c r="I144" s="54">
        <f>MIN(I132:I143)</f>
        <v>12.7</v>
      </c>
      <c r="J144" s="55">
        <f>AVERAGE(J132:J143)</f>
        <v>3.7287916666666665</v>
      </c>
      <c r="K144" s="55">
        <f>AVERAGE(K132:K143)</f>
        <v>176.52301416666663</v>
      </c>
      <c r="L144" s="54">
        <f>MAX(L132:L143)</f>
        <v>13.9</v>
      </c>
      <c r="M144" s="55"/>
      <c r="N144" s="55">
        <f>SUM(N132:N143)</f>
        <v>193.20000000000002</v>
      </c>
      <c r="O144" s="55">
        <f>AVERAGE(O132:O143)</f>
        <v>18.721980000000002</v>
      </c>
    </row>
    <row r="145" spans="1:15" s="59" customFormat="1" ht="13.5" thickTop="1">
      <c r="A145" s="56">
        <v>1</v>
      </c>
      <c r="B145" s="56">
        <v>2017</v>
      </c>
      <c r="C145" s="56">
        <v>31</v>
      </c>
      <c r="D145" s="57">
        <v>15.6025</v>
      </c>
      <c r="E145" s="57">
        <v>22.5</v>
      </c>
      <c r="F145" s="57">
        <v>7.2</v>
      </c>
      <c r="G145" s="58">
        <v>63.1682</v>
      </c>
      <c r="H145" s="58">
        <v>90.9</v>
      </c>
      <c r="I145" s="58">
        <v>13.4</v>
      </c>
      <c r="J145" s="58">
        <v>3.99048</v>
      </c>
      <c r="K145" s="57">
        <v>30.0054</v>
      </c>
      <c r="L145" s="58">
        <v>14.1</v>
      </c>
      <c r="M145" s="58">
        <v>101</v>
      </c>
      <c r="N145" s="58">
        <v>2.4</v>
      </c>
      <c r="O145" s="58">
        <v>13.292380800000002</v>
      </c>
    </row>
    <row r="146" spans="1:15" s="59" customFormat="1" ht="12.75">
      <c r="A146" s="48">
        <v>2</v>
      </c>
      <c r="B146" s="56">
        <v>2017</v>
      </c>
      <c r="C146" s="48">
        <v>28</v>
      </c>
      <c r="D146" s="49">
        <v>18.4754</v>
      </c>
      <c r="E146" s="49"/>
      <c r="F146" s="49"/>
      <c r="G146" s="50">
        <v>76.5411</v>
      </c>
      <c r="H146" s="50">
        <v>100</v>
      </c>
      <c r="I146" s="50">
        <v>18.9</v>
      </c>
      <c r="J146" s="50">
        <v>3.42319</v>
      </c>
      <c r="K146" s="49">
        <v>347.599</v>
      </c>
      <c r="L146" s="50">
        <v>13.5</v>
      </c>
      <c r="M146" s="50">
        <v>224.258</v>
      </c>
      <c r="N146" s="50">
        <v>24.9</v>
      </c>
      <c r="O146" s="50">
        <v>16.5634848</v>
      </c>
    </row>
    <row r="147" spans="1:15" s="59" customFormat="1" ht="12.75">
      <c r="A147" s="48">
        <v>3</v>
      </c>
      <c r="B147" s="56">
        <v>2017</v>
      </c>
      <c r="C147" s="48">
        <v>31</v>
      </c>
      <c r="D147" s="49">
        <v>17.3237</v>
      </c>
      <c r="E147" s="49">
        <v>31.8</v>
      </c>
      <c r="F147" s="49">
        <v>5.9</v>
      </c>
      <c r="G147" s="50">
        <v>64.5355</v>
      </c>
      <c r="H147" s="50">
        <v>94</v>
      </c>
      <c r="I147" s="50">
        <v>9.6</v>
      </c>
      <c r="J147" s="50">
        <v>4.02063</v>
      </c>
      <c r="K147" s="49">
        <v>0.187058</v>
      </c>
      <c r="L147" s="50">
        <v>11.7</v>
      </c>
      <c r="M147" s="50">
        <v>348</v>
      </c>
      <c r="N147" s="50">
        <v>47.4</v>
      </c>
      <c r="O147" s="50">
        <v>19.704816</v>
      </c>
    </row>
    <row r="148" spans="1:15" s="59" customFormat="1" ht="12.75">
      <c r="A148" s="48">
        <v>4</v>
      </c>
      <c r="B148" s="56">
        <v>2017</v>
      </c>
      <c r="C148" s="48">
        <v>30</v>
      </c>
      <c r="D148" s="49">
        <v>19.4103</v>
      </c>
      <c r="E148" s="49">
        <v>37.6</v>
      </c>
      <c r="F148" s="49">
        <v>9</v>
      </c>
      <c r="G148" s="50">
        <v>65.9095</v>
      </c>
      <c r="H148" s="50">
        <v>94.2</v>
      </c>
      <c r="I148" s="50">
        <v>6.3</v>
      </c>
      <c r="J148" s="50">
        <v>3.40296</v>
      </c>
      <c r="K148" s="49">
        <v>349.225</v>
      </c>
      <c r="L148" s="50">
        <v>11.1</v>
      </c>
      <c r="M148" s="50">
        <v>90</v>
      </c>
      <c r="N148" s="50">
        <v>0</v>
      </c>
      <c r="O148" s="50">
        <v>23.2710624</v>
      </c>
    </row>
    <row r="149" spans="1:15" s="59" customFormat="1" ht="12.75">
      <c r="A149" s="48">
        <v>5</v>
      </c>
      <c r="B149" s="56">
        <v>2017</v>
      </c>
      <c r="C149" s="48">
        <v>31</v>
      </c>
      <c r="D149" s="49">
        <v>19.3954</v>
      </c>
      <c r="E149" s="49">
        <v>26.6</v>
      </c>
      <c r="F149" s="49">
        <v>10.2</v>
      </c>
      <c r="G149" s="50">
        <v>72.8223</v>
      </c>
      <c r="H149" s="50">
        <v>95.6</v>
      </c>
      <c r="I149" s="50">
        <v>39.7</v>
      </c>
      <c r="J149" s="50">
        <v>3.81918</v>
      </c>
      <c r="K149" s="49">
        <v>324.292</v>
      </c>
      <c r="L149" s="50">
        <v>11</v>
      </c>
      <c r="M149" s="50">
        <v>348</v>
      </c>
      <c r="N149" s="50">
        <v>0.5</v>
      </c>
      <c r="O149" s="50">
        <v>24.034147200000003</v>
      </c>
    </row>
    <row r="150" spans="1:15" s="59" customFormat="1" ht="12.75">
      <c r="A150" s="48">
        <v>6</v>
      </c>
      <c r="B150" s="56">
        <v>2017</v>
      </c>
      <c r="C150" s="48">
        <v>30</v>
      </c>
      <c r="D150" s="49">
        <v>20.7867</v>
      </c>
      <c r="E150" s="49">
        <v>35.9</v>
      </c>
      <c r="F150" s="49">
        <v>13.6</v>
      </c>
      <c r="G150" s="50">
        <v>72.907</v>
      </c>
      <c r="H150" s="50">
        <v>94.5</v>
      </c>
      <c r="I150" s="50">
        <v>17.1</v>
      </c>
      <c r="J150" s="50">
        <v>4.37693</v>
      </c>
      <c r="K150" s="49">
        <v>339.673</v>
      </c>
      <c r="L150" s="50">
        <v>13.4</v>
      </c>
      <c r="M150" s="50">
        <v>337.457</v>
      </c>
      <c r="N150" s="50">
        <v>0.8</v>
      </c>
      <c r="O150" s="50">
        <v>24.997939199999998</v>
      </c>
    </row>
    <row r="151" spans="1:15" s="59" customFormat="1" ht="12.75">
      <c r="A151" s="48">
        <v>7</v>
      </c>
      <c r="B151" s="56">
        <v>2017</v>
      </c>
      <c r="C151" s="48">
        <v>31</v>
      </c>
      <c r="D151" s="49">
        <v>21.3699</v>
      </c>
      <c r="E151" s="49">
        <v>36.3</v>
      </c>
      <c r="F151" s="49">
        <v>17.7</v>
      </c>
      <c r="G151" s="50">
        <v>75.0508</v>
      </c>
      <c r="H151" s="50">
        <v>95.1</v>
      </c>
      <c r="I151" s="50">
        <v>13.1</v>
      </c>
      <c r="J151" s="50">
        <v>4.5481</v>
      </c>
      <c r="K151" s="49">
        <v>348.176</v>
      </c>
      <c r="L151" s="50">
        <v>11.4</v>
      </c>
      <c r="M151" s="50">
        <v>337</v>
      </c>
      <c r="N151" s="50">
        <v>0.1</v>
      </c>
      <c r="O151" s="50">
        <v>25.0899552</v>
      </c>
    </row>
    <row r="152" spans="1:15" s="59" customFormat="1" ht="12.75">
      <c r="A152" s="48">
        <v>8</v>
      </c>
      <c r="B152" s="56">
        <v>2017</v>
      </c>
      <c r="C152" s="48">
        <v>31</v>
      </c>
      <c r="D152" s="49">
        <v>23.2746</v>
      </c>
      <c r="E152" s="49">
        <v>43</v>
      </c>
      <c r="F152" s="49">
        <v>16.8</v>
      </c>
      <c r="G152" s="50">
        <v>72.4893</v>
      </c>
      <c r="H152" s="50">
        <v>93.4</v>
      </c>
      <c r="I152" s="50">
        <v>12.8</v>
      </c>
      <c r="J152" s="50">
        <v>4.15629</v>
      </c>
      <c r="K152" s="49">
        <v>0.68372</v>
      </c>
      <c r="L152" s="50">
        <v>10.6</v>
      </c>
      <c r="M152" s="50">
        <v>326</v>
      </c>
      <c r="N152" s="50">
        <v>0</v>
      </c>
      <c r="O152" s="50">
        <v>24.195888000000004</v>
      </c>
    </row>
    <row r="153" spans="1:15" s="59" customFormat="1" ht="12.75">
      <c r="A153" s="48">
        <v>9</v>
      </c>
      <c r="B153" s="56">
        <v>2017</v>
      </c>
      <c r="C153" s="48">
        <v>30</v>
      </c>
      <c r="D153" s="49">
        <v>21.9295</v>
      </c>
      <c r="E153" s="49">
        <v>35.1</v>
      </c>
      <c r="F153" s="49">
        <v>14.7</v>
      </c>
      <c r="G153" s="50">
        <v>73.7191</v>
      </c>
      <c r="H153" s="50">
        <v>95.9</v>
      </c>
      <c r="I153" s="50">
        <v>22.9</v>
      </c>
      <c r="J153" s="50">
        <v>3.91174</v>
      </c>
      <c r="K153" s="49">
        <v>1.56078</v>
      </c>
      <c r="L153" s="50">
        <v>12.3</v>
      </c>
      <c r="M153" s="50">
        <v>337</v>
      </c>
      <c r="N153" s="50">
        <v>0.3</v>
      </c>
      <c r="O153" s="50">
        <v>20.287497600000002</v>
      </c>
    </row>
    <row r="154" spans="1:15" s="59" customFormat="1" ht="12.75">
      <c r="A154" s="48">
        <v>10</v>
      </c>
      <c r="B154" s="56">
        <v>2017</v>
      </c>
      <c r="C154" s="48">
        <v>31</v>
      </c>
      <c r="D154" s="49">
        <v>22.8099</v>
      </c>
      <c r="E154" s="49">
        <v>35.4</v>
      </c>
      <c r="F154" s="49">
        <v>13.1</v>
      </c>
      <c r="G154" s="50">
        <v>61.2007</v>
      </c>
      <c r="H154" s="50">
        <v>96.7</v>
      </c>
      <c r="I154" s="50">
        <v>12</v>
      </c>
      <c r="J154" s="50">
        <v>2.97538</v>
      </c>
      <c r="K154" s="49">
        <v>31.0233</v>
      </c>
      <c r="L154" s="50">
        <v>11.1</v>
      </c>
      <c r="M154" s="50">
        <v>78</v>
      </c>
      <c r="N154" s="50">
        <v>0</v>
      </c>
      <c r="O154" s="50">
        <v>16.3258848</v>
      </c>
    </row>
    <row r="155" spans="1:15" s="59" customFormat="1" ht="12.75">
      <c r="A155" s="48">
        <v>11</v>
      </c>
      <c r="B155" s="48">
        <v>2017</v>
      </c>
      <c r="C155" s="48">
        <v>30</v>
      </c>
      <c r="D155" s="49">
        <v>20.0692</v>
      </c>
      <c r="E155" s="49">
        <v>28.4</v>
      </c>
      <c r="F155" s="49">
        <v>11</v>
      </c>
      <c r="G155" s="50">
        <v>57.3867</v>
      </c>
      <c r="H155" s="50">
        <v>94.6</v>
      </c>
      <c r="I155" s="50">
        <v>10.3</v>
      </c>
      <c r="J155" s="50">
        <v>3.26588</v>
      </c>
      <c r="K155" s="49">
        <v>46.9494</v>
      </c>
      <c r="L155" s="50">
        <v>12.4</v>
      </c>
      <c r="M155" s="50">
        <v>123</v>
      </c>
      <c r="N155" s="50">
        <v>0</v>
      </c>
      <c r="O155" s="50">
        <v>13.051065600000001</v>
      </c>
    </row>
    <row r="156" spans="1:15" s="59" customFormat="1" ht="13.5" thickBot="1">
      <c r="A156" s="48">
        <v>12</v>
      </c>
      <c r="B156" s="48">
        <v>2017</v>
      </c>
      <c r="C156" s="48">
        <v>31</v>
      </c>
      <c r="D156" s="49">
        <v>16.1457</v>
      </c>
      <c r="E156" s="49">
        <v>24.9</v>
      </c>
      <c r="F156" s="49">
        <v>8.5</v>
      </c>
      <c r="G156" s="50">
        <v>66.8509</v>
      </c>
      <c r="H156" s="50">
        <v>148</v>
      </c>
      <c r="I156" s="50">
        <v>15.9</v>
      </c>
      <c r="J156" s="50">
        <v>3.31803</v>
      </c>
      <c r="K156" s="49">
        <v>29.7814</v>
      </c>
      <c r="L156" s="50">
        <v>11.4</v>
      </c>
      <c r="M156" s="50">
        <v>348</v>
      </c>
      <c r="N156" s="50">
        <v>0</v>
      </c>
      <c r="O156" s="50">
        <v>6.049641600000001</v>
      </c>
    </row>
    <row r="157" spans="1:15" s="59" customFormat="1" ht="13.5" thickBot="1">
      <c r="A157" s="60" t="s">
        <v>49</v>
      </c>
      <c r="B157" s="61"/>
      <c r="C157" s="62"/>
      <c r="D157" s="54">
        <f>AVERAGE(D145:D156)</f>
        <v>19.716066666666666</v>
      </c>
      <c r="E157" s="54">
        <f>MAX(E145:E156)</f>
        <v>43</v>
      </c>
      <c r="F157" s="54">
        <f>MIN(F145:F156)</f>
        <v>5.9</v>
      </c>
      <c r="G157" s="55">
        <f>AVERAGE(G145:G156)</f>
        <v>68.548425</v>
      </c>
      <c r="H157" s="54">
        <f>MAX(H145:H156)</f>
        <v>148</v>
      </c>
      <c r="I157" s="54">
        <f>MIN(I145:I156)</f>
        <v>6.3</v>
      </c>
      <c r="J157" s="55">
        <f>AVERAGE(J145:J156)</f>
        <v>3.767399166666667</v>
      </c>
      <c r="K157" s="55">
        <f>AVERAGE(K145:K156)</f>
        <v>154.09633816666667</v>
      </c>
      <c r="L157" s="54">
        <f>MAX(L145:L156)</f>
        <v>14.1</v>
      </c>
      <c r="M157" s="55">
        <f>AVERAGE(M145:M156)</f>
        <v>249.80958333333334</v>
      </c>
      <c r="N157" s="55">
        <f>SUM(N145:N156)</f>
        <v>76.39999999999998</v>
      </c>
      <c r="O157" s="55">
        <f>AVERAGE(O145:O156)</f>
        <v>18.905313600000003</v>
      </c>
    </row>
    <row r="158" spans="1:15" s="59" customFormat="1" ht="13.5" thickTop="1">
      <c r="A158" s="56">
        <v>1</v>
      </c>
      <c r="B158" s="56">
        <v>2018</v>
      </c>
      <c r="C158" s="56">
        <v>31</v>
      </c>
      <c r="D158" s="57">
        <v>15.1461</v>
      </c>
      <c r="E158" s="57">
        <v>25.1</v>
      </c>
      <c r="F158" s="57">
        <v>7.2</v>
      </c>
      <c r="G158" s="58">
        <v>73.0832</v>
      </c>
      <c r="H158" s="58">
        <v>100</v>
      </c>
      <c r="I158" s="58">
        <v>19</v>
      </c>
      <c r="J158" s="58">
        <v>3.79854</v>
      </c>
      <c r="K158" s="57">
        <v>355.484</v>
      </c>
      <c r="L158" s="58">
        <v>14.1</v>
      </c>
      <c r="M158" s="58">
        <v>56</v>
      </c>
      <c r="N158" s="58">
        <v>28.2</v>
      </c>
      <c r="O158" s="58">
        <v>12.8081088</v>
      </c>
    </row>
    <row r="159" spans="1:15" s="59" customFormat="1" ht="12.75">
      <c r="A159" s="48">
        <v>2</v>
      </c>
      <c r="B159" s="56">
        <v>2018</v>
      </c>
      <c r="C159" s="48">
        <v>28</v>
      </c>
      <c r="D159" s="49">
        <v>14.388</v>
      </c>
      <c r="E159" s="49">
        <v>23.1</v>
      </c>
      <c r="F159" s="49">
        <v>7.2</v>
      </c>
      <c r="G159" s="50">
        <v>72.2541</v>
      </c>
      <c r="H159" s="50">
        <v>96.8</v>
      </c>
      <c r="I159" s="50">
        <v>21</v>
      </c>
      <c r="J159" s="50">
        <v>3.88497</v>
      </c>
      <c r="K159" s="49">
        <v>353.352</v>
      </c>
      <c r="L159" s="50">
        <v>14.7</v>
      </c>
      <c r="M159" s="50">
        <v>292</v>
      </c>
      <c r="N159" s="50">
        <v>52</v>
      </c>
      <c r="O159" s="50">
        <v>14.39</v>
      </c>
    </row>
    <row r="160" spans="1:15" s="59" customFormat="1" ht="12.75">
      <c r="A160" s="48">
        <v>3</v>
      </c>
      <c r="B160" s="56">
        <v>2018</v>
      </c>
      <c r="C160" s="48">
        <v>31</v>
      </c>
      <c r="D160" s="49">
        <v>16.8306</v>
      </c>
      <c r="E160" s="49">
        <v>28.7</v>
      </c>
      <c r="F160" s="49">
        <v>9.7</v>
      </c>
      <c r="G160" s="50">
        <v>73.2259</v>
      </c>
      <c r="H160" s="50">
        <v>96.6</v>
      </c>
      <c r="I160" s="50">
        <v>10.4</v>
      </c>
      <c r="J160" s="50">
        <v>4.44304</v>
      </c>
      <c r="K160" s="49">
        <v>313.612</v>
      </c>
      <c r="L160" s="50">
        <v>12.1</v>
      </c>
      <c r="M160" s="50">
        <v>348</v>
      </c>
      <c r="N160" s="50">
        <v>5.3</v>
      </c>
      <c r="O160" s="50">
        <v>20.121523200000002</v>
      </c>
    </row>
    <row r="161" spans="1:15" s="59" customFormat="1" ht="12.75">
      <c r="A161" s="48">
        <v>4</v>
      </c>
      <c r="B161" s="56">
        <v>2018</v>
      </c>
      <c r="C161" s="48">
        <v>30</v>
      </c>
      <c r="D161" s="49">
        <v>16.199</v>
      </c>
      <c r="E161" s="49">
        <v>26.4</v>
      </c>
      <c r="F161" s="49">
        <v>11</v>
      </c>
      <c r="G161" s="50">
        <v>72.7914</v>
      </c>
      <c r="H161" s="50">
        <v>94.7</v>
      </c>
      <c r="I161" s="50">
        <v>19.6</v>
      </c>
      <c r="J161" s="50">
        <v>4.62718</v>
      </c>
      <c r="K161" s="49">
        <v>320.966</v>
      </c>
      <c r="L161" s="50">
        <v>10.9</v>
      </c>
      <c r="M161" s="50">
        <v>303</v>
      </c>
      <c r="N161" s="50">
        <v>13.2</v>
      </c>
      <c r="O161" s="50">
        <v>22.922697600000003</v>
      </c>
    </row>
    <row r="162" spans="1:15" s="59" customFormat="1" ht="12.75">
      <c r="A162" s="48">
        <v>5</v>
      </c>
      <c r="B162" s="56">
        <v>2018</v>
      </c>
      <c r="C162" s="48">
        <v>31</v>
      </c>
      <c r="D162" s="49">
        <v>16.7931</v>
      </c>
      <c r="E162" s="49">
        <v>22.6</v>
      </c>
      <c r="F162" s="49">
        <v>13.4</v>
      </c>
      <c r="G162" s="50">
        <v>72.3608</v>
      </c>
      <c r="H162" s="50">
        <v>89.4</v>
      </c>
      <c r="I162" s="50">
        <v>42.3</v>
      </c>
      <c r="J162" s="50">
        <v>4.39449</v>
      </c>
      <c r="K162" s="49">
        <v>324.248</v>
      </c>
      <c r="L162" s="50">
        <v>10</v>
      </c>
      <c r="M162" s="50">
        <v>315</v>
      </c>
      <c r="N162" s="50">
        <v>0.4</v>
      </c>
      <c r="O162" s="50">
        <v>22.669113600000003</v>
      </c>
    </row>
    <row r="163" spans="1:15" s="59" customFormat="1" ht="12.75">
      <c r="A163" s="48">
        <v>6</v>
      </c>
      <c r="B163" s="56">
        <v>2018</v>
      </c>
      <c r="C163" s="48">
        <v>30</v>
      </c>
      <c r="D163" s="49">
        <v>18.6922</v>
      </c>
      <c r="E163" s="49">
        <v>25.4</v>
      </c>
      <c r="F163" s="49">
        <v>14.9</v>
      </c>
      <c r="G163" s="50">
        <v>75.4606</v>
      </c>
      <c r="H163" s="50">
        <v>93</v>
      </c>
      <c r="I163" s="50">
        <v>46.1</v>
      </c>
      <c r="J163" s="50">
        <v>4.13213</v>
      </c>
      <c r="K163" s="49">
        <v>329.174</v>
      </c>
      <c r="L163" s="50">
        <v>9.9</v>
      </c>
      <c r="M163" s="50">
        <v>348</v>
      </c>
      <c r="N163" s="50">
        <v>1.3</v>
      </c>
      <c r="O163" s="50">
        <v>23.159779200000003</v>
      </c>
    </row>
    <row r="164" spans="1:15" s="59" customFormat="1" ht="12.75">
      <c r="A164" s="48">
        <v>7</v>
      </c>
      <c r="B164" s="56">
        <v>2018</v>
      </c>
      <c r="C164" s="48">
        <v>31</v>
      </c>
      <c r="D164" s="49">
        <v>20.4139</v>
      </c>
      <c r="E164" s="49">
        <v>30.9</v>
      </c>
      <c r="F164" s="49">
        <v>16.6</v>
      </c>
      <c r="G164" s="50">
        <v>77.5973</v>
      </c>
      <c r="H164" s="50">
        <v>92.1</v>
      </c>
      <c r="I164" s="50">
        <v>35.5</v>
      </c>
      <c r="J164" s="50">
        <v>4.57883</v>
      </c>
      <c r="K164" s="49">
        <v>357.753</v>
      </c>
      <c r="L164" s="50">
        <v>10.8</v>
      </c>
      <c r="M164" s="50">
        <v>326</v>
      </c>
      <c r="N164" s="50">
        <v>0</v>
      </c>
      <c r="O164" s="50">
        <v>26.107315200000002</v>
      </c>
    </row>
    <row r="165" spans="1:15" s="59" customFormat="1" ht="12.75">
      <c r="A165" s="48">
        <v>8</v>
      </c>
      <c r="B165" s="56">
        <v>2018</v>
      </c>
      <c r="C165" s="48">
        <v>31</v>
      </c>
      <c r="D165" s="49">
        <v>21.8151</v>
      </c>
      <c r="E165" s="49">
        <v>34</v>
      </c>
      <c r="F165" s="49">
        <v>18.5</v>
      </c>
      <c r="G165" s="50">
        <v>77.0178</v>
      </c>
      <c r="H165" s="50">
        <v>95.2</v>
      </c>
      <c r="I165" s="50">
        <v>26.9</v>
      </c>
      <c r="J165" s="50">
        <v>4.17796</v>
      </c>
      <c r="K165" s="49">
        <v>352.486</v>
      </c>
      <c r="L165" s="50">
        <v>9.9</v>
      </c>
      <c r="M165" s="50">
        <v>337</v>
      </c>
      <c r="N165" s="50">
        <v>0.7</v>
      </c>
      <c r="O165" s="50">
        <v>21.572209341935483</v>
      </c>
    </row>
    <row r="166" spans="1:15" s="59" customFormat="1" ht="12.75">
      <c r="A166" s="48">
        <v>9</v>
      </c>
      <c r="B166" s="56">
        <v>2018</v>
      </c>
      <c r="C166" s="48">
        <v>30</v>
      </c>
      <c r="D166" s="49">
        <v>22.3932</v>
      </c>
      <c r="E166" s="49">
        <v>32.7</v>
      </c>
      <c r="F166" s="49">
        <v>16.2</v>
      </c>
      <c r="G166" s="50">
        <v>74.9893</v>
      </c>
      <c r="H166" s="50">
        <v>94.5</v>
      </c>
      <c r="I166" s="50">
        <v>23.6</v>
      </c>
      <c r="J166" s="50">
        <v>3.24701</v>
      </c>
      <c r="K166" s="49">
        <v>359.223</v>
      </c>
      <c r="L166" s="50">
        <v>10.6</v>
      </c>
      <c r="M166" s="50">
        <v>337</v>
      </c>
      <c r="N166" s="50">
        <v>0.4</v>
      </c>
      <c r="O166" s="50">
        <v>21.44</v>
      </c>
    </row>
    <row r="167" spans="1:15" s="59" customFormat="1" ht="12.75">
      <c r="A167" s="48">
        <v>10</v>
      </c>
      <c r="B167" s="56">
        <v>2018</v>
      </c>
      <c r="C167" s="48">
        <v>31</v>
      </c>
      <c r="D167" s="49">
        <v>20.5117</v>
      </c>
      <c r="E167" s="49">
        <v>30</v>
      </c>
      <c r="F167" s="49">
        <v>12.9</v>
      </c>
      <c r="G167" s="50">
        <v>77.3326</v>
      </c>
      <c r="H167" s="50">
        <v>96.8</v>
      </c>
      <c r="I167" s="50">
        <v>28.9</v>
      </c>
      <c r="J167" s="50">
        <v>2.71659</v>
      </c>
      <c r="K167" s="49">
        <v>347.883</v>
      </c>
      <c r="L167" s="50">
        <v>9.9</v>
      </c>
      <c r="M167" s="50">
        <v>337</v>
      </c>
      <c r="N167" s="50">
        <v>35.05</v>
      </c>
      <c r="O167" s="50">
        <v>15.73</v>
      </c>
    </row>
    <row r="168" spans="1:15" s="59" customFormat="1" ht="12.75">
      <c r="A168" s="48">
        <v>11</v>
      </c>
      <c r="B168" s="48">
        <v>2018</v>
      </c>
      <c r="C168" s="48">
        <v>30</v>
      </c>
      <c r="D168" s="49">
        <v>17.3753</v>
      </c>
      <c r="E168" s="49">
        <v>24.7</v>
      </c>
      <c r="F168" s="49">
        <v>9.1</v>
      </c>
      <c r="G168" s="50">
        <v>76.6409</v>
      </c>
      <c r="H168" s="50">
        <v>96.1</v>
      </c>
      <c r="I168" s="50">
        <v>33.2</v>
      </c>
      <c r="J168" s="50">
        <v>2.63188</v>
      </c>
      <c r="K168" s="49">
        <v>333.572</v>
      </c>
      <c r="L168" s="50">
        <v>9.1</v>
      </c>
      <c r="M168" s="50">
        <v>202</v>
      </c>
      <c r="N168" s="50">
        <v>50.1</v>
      </c>
      <c r="O168" s="50">
        <v>11.88</v>
      </c>
    </row>
    <row r="169" spans="1:15" s="59" customFormat="1" ht="13.5" thickBot="1">
      <c r="A169" s="48">
        <v>12</v>
      </c>
      <c r="B169" s="48">
        <v>2018</v>
      </c>
      <c r="C169" s="48">
        <v>31</v>
      </c>
      <c r="D169" s="49">
        <v>17.9839</v>
      </c>
      <c r="E169" s="49">
        <v>25.7</v>
      </c>
      <c r="F169" s="49">
        <v>9.3</v>
      </c>
      <c r="G169" s="50">
        <v>59.436</v>
      </c>
      <c r="H169" s="50">
        <v>97.4</v>
      </c>
      <c r="I169" s="50">
        <v>10.1</v>
      </c>
      <c r="J169" s="50">
        <v>3.33031</v>
      </c>
      <c r="K169" s="49">
        <v>51.702</v>
      </c>
      <c r="L169" s="50">
        <v>13.6</v>
      </c>
      <c r="M169" s="50">
        <v>92.1619</v>
      </c>
      <c r="N169" s="50">
        <v>0.9</v>
      </c>
      <c r="O169" s="50">
        <v>13.4</v>
      </c>
    </row>
    <row r="170" spans="1:15" s="59" customFormat="1" ht="13.5" thickBot="1">
      <c r="A170" s="60" t="s">
        <v>50</v>
      </c>
      <c r="B170" s="61"/>
      <c r="C170" s="62"/>
      <c r="D170" s="54">
        <f>AVERAGE(D158:D169)</f>
        <v>18.21184166666667</v>
      </c>
      <c r="E170" s="54">
        <f>MAX(E158:E169)</f>
        <v>34</v>
      </c>
      <c r="F170" s="54">
        <f>MIN(F158:F169)</f>
        <v>7.2</v>
      </c>
      <c r="G170" s="55">
        <f>AVERAGE(G158:G169)</f>
        <v>73.51582499999999</v>
      </c>
      <c r="H170" s="54">
        <f>MAX(H158:H169)</f>
        <v>100</v>
      </c>
      <c r="I170" s="54">
        <f>MIN(I158:I169)</f>
        <v>10.1</v>
      </c>
      <c r="J170" s="55">
        <f>AVERAGE(J158:J169)</f>
        <v>3.830244166666667</v>
      </c>
      <c r="K170" s="55">
        <f>AVERAGE(K158:K169)</f>
        <v>316.62125</v>
      </c>
      <c r="L170" s="54">
        <f>MAX(L158:L169)</f>
        <v>14.7</v>
      </c>
      <c r="M170" s="55">
        <f>AVERAGE(M158:M169)</f>
        <v>274.43015833333334</v>
      </c>
      <c r="N170" s="55">
        <f>SUM(N158:N169)</f>
        <v>187.55</v>
      </c>
      <c r="O170" s="55">
        <f>AVERAGE(O158:O169)</f>
        <v>18.850062245161293</v>
      </c>
    </row>
    <row r="171" spans="1:15" s="59" customFormat="1" ht="13.5" thickTop="1">
      <c r="A171" s="56">
        <v>1</v>
      </c>
      <c r="B171" s="56">
        <v>2019</v>
      </c>
      <c r="C171" s="56">
        <v>31</v>
      </c>
      <c r="D171" s="57">
        <v>15.1498</v>
      </c>
      <c r="E171" s="57">
        <v>20.9</v>
      </c>
      <c r="F171" s="57">
        <v>8.9</v>
      </c>
      <c r="G171" s="58">
        <v>68.3524</v>
      </c>
      <c r="H171" s="58">
        <v>94.8</v>
      </c>
      <c r="I171" s="58">
        <v>19.8</v>
      </c>
      <c r="J171" s="58">
        <v>3.14924</v>
      </c>
      <c r="K171" s="57">
        <v>19.4806</v>
      </c>
      <c r="L171" s="58">
        <v>10.5</v>
      </c>
      <c r="M171" s="58">
        <v>337</v>
      </c>
      <c r="N171" s="58">
        <v>16</v>
      </c>
      <c r="O171" s="58">
        <v>12.471290322580646</v>
      </c>
    </row>
    <row r="172" spans="1:15" s="59" customFormat="1" ht="12.75">
      <c r="A172" s="48">
        <v>2</v>
      </c>
      <c r="B172" s="56">
        <v>2019</v>
      </c>
      <c r="C172" s="48">
        <v>28</v>
      </c>
      <c r="D172" s="49">
        <v>17.3739</v>
      </c>
      <c r="E172" s="49">
        <v>26.4</v>
      </c>
      <c r="F172" s="49">
        <v>7.6</v>
      </c>
      <c r="G172" s="50">
        <v>51.8888</v>
      </c>
      <c r="H172" s="50">
        <v>95</v>
      </c>
      <c r="I172" s="50">
        <v>8.1</v>
      </c>
      <c r="J172" s="50">
        <v>3.59821</v>
      </c>
      <c r="K172" s="49">
        <v>42.2633</v>
      </c>
      <c r="L172" s="50">
        <v>13.7</v>
      </c>
      <c r="M172" s="50">
        <v>101</v>
      </c>
      <c r="N172" s="50">
        <v>6.2</v>
      </c>
      <c r="O172" s="50">
        <v>17.801428571428573</v>
      </c>
    </row>
    <row r="173" spans="1:15" s="59" customFormat="1" ht="12.75">
      <c r="A173" s="48">
        <v>3</v>
      </c>
      <c r="B173" s="56">
        <v>2019</v>
      </c>
      <c r="C173" s="48">
        <v>31</v>
      </c>
      <c r="D173" s="49">
        <v>16.2424</v>
      </c>
      <c r="E173" s="49">
        <v>28</v>
      </c>
      <c r="F173" s="49">
        <v>10.3</v>
      </c>
      <c r="G173" s="50">
        <v>73.9455</v>
      </c>
      <c r="H173" s="50">
        <v>96.9</v>
      </c>
      <c r="I173" s="50">
        <v>14.3</v>
      </c>
      <c r="J173" s="50">
        <v>3.29617</v>
      </c>
      <c r="K173" s="49">
        <v>359.523</v>
      </c>
      <c r="L173" s="50">
        <v>10.9</v>
      </c>
      <c r="M173" s="50">
        <v>337</v>
      </c>
      <c r="N173" s="50">
        <v>18.2</v>
      </c>
      <c r="O173" s="50">
        <v>19.27</v>
      </c>
    </row>
    <row r="174" spans="1:15" s="59" customFormat="1" ht="12.75">
      <c r="A174" s="48">
        <v>4</v>
      </c>
      <c r="B174" s="56">
        <v>2019</v>
      </c>
      <c r="C174" s="48">
        <v>30</v>
      </c>
      <c r="D174" s="49">
        <v>16.7041</v>
      </c>
      <c r="E174" s="49">
        <v>42.7</v>
      </c>
      <c r="F174" s="49">
        <v>11.6</v>
      </c>
      <c r="G174" s="50">
        <v>73.0744</v>
      </c>
      <c r="H174" s="50">
        <v>100</v>
      </c>
      <c r="I174" s="50">
        <v>37.7</v>
      </c>
      <c r="J174" s="50">
        <v>4.20644</v>
      </c>
      <c r="K174" s="49">
        <v>326.876</v>
      </c>
      <c r="L174" s="50">
        <v>9.4</v>
      </c>
      <c r="M174" s="50">
        <v>303</v>
      </c>
      <c r="N174" s="50">
        <v>10.1</v>
      </c>
      <c r="O174" s="50">
        <v>19.4</v>
      </c>
    </row>
    <row r="175" spans="1:15" s="59" customFormat="1" ht="12.75">
      <c r="A175" s="48">
        <v>5</v>
      </c>
      <c r="B175" s="56">
        <v>2019</v>
      </c>
      <c r="C175" s="48">
        <v>31</v>
      </c>
      <c r="D175" s="49">
        <v>18.3042</v>
      </c>
      <c r="E175" s="49">
        <v>31.6</v>
      </c>
      <c r="F175" s="49">
        <v>11</v>
      </c>
      <c r="G175" s="50">
        <v>76.0189</v>
      </c>
      <c r="H175" s="50">
        <v>96.5</v>
      </c>
      <c r="I175" s="50">
        <v>31.5</v>
      </c>
      <c r="J175" s="50">
        <v>3.99003</v>
      </c>
      <c r="K175" s="49">
        <v>343.475</v>
      </c>
      <c r="L175" s="50">
        <v>10.3</v>
      </c>
      <c r="M175" s="50">
        <v>326</v>
      </c>
      <c r="N175" s="50">
        <v>1.6</v>
      </c>
      <c r="O175" s="50">
        <v>19.43</v>
      </c>
    </row>
    <row r="176" spans="1:15" s="59" customFormat="1" ht="12.75">
      <c r="A176" s="48">
        <v>6</v>
      </c>
      <c r="B176" s="56">
        <v>2019</v>
      </c>
      <c r="C176" s="48">
        <v>30</v>
      </c>
      <c r="D176" s="49">
        <v>19.9923</v>
      </c>
      <c r="E176" s="49">
        <v>34.2</v>
      </c>
      <c r="F176" s="49">
        <v>12.5</v>
      </c>
      <c r="G176" s="50">
        <v>70.5468</v>
      </c>
      <c r="H176" s="50">
        <v>96.9</v>
      </c>
      <c r="I176" s="50">
        <v>17.4</v>
      </c>
      <c r="J176" s="50">
        <v>3.87803</v>
      </c>
      <c r="K176" s="49">
        <v>331.58</v>
      </c>
      <c r="L176" s="50">
        <v>11.1</v>
      </c>
      <c r="M176" s="50">
        <v>337</v>
      </c>
      <c r="N176" s="50">
        <v>3.6</v>
      </c>
      <c r="O176" s="50">
        <v>22.7</v>
      </c>
    </row>
    <row r="177" spans="1:15" s="59" customFormat="1" ht="12.75">
      <c r="A177" s="48">
        <v>7</v>
      </c>
      <c r="B177" s="56">
        <v>2019</v>
      </c>
      <c r="C177" s="48">
        <v>31</v>
      </c>
      <c r="D177" s="49">
        <v>20.4766</v>
      </c>
      <c r="E177" s="49">
        <v>26.6</v>
      </c>
      <c r="F177" s="49">
        <v>17.4</v>
      </c>
      <c r="G177" s="50">
        <v>77.0785</v>
      </c>
      <c r="H177" s="50">
        <v>94.9</v>
      </c>
      <c r="I177" s="50">
        <v>46</v>
      </c>
      <c r="J177" s="50">
        <v>4.66212</v>
      </c>
      <c r="K177" s="49">
        <v>345.271</v>
      </c>
      <c r="L177" s="50">
        <v>12</v>
      </c>
      <c r="M177" s="50">
        <v>326</v>
      </c>
      <c r="N177" s="50">
        <v>2.8</v>
      </c>
      <c r="O177" s="50">
        <v>18.8</v>
      </c>
    </row>
    <row r="178" spans="1:15" s="59" customFormat="1" ht="12.75">
      <c r="A178" s="48">
        <v>8</v>
      </c>
      <c r="B178" s="56">
        <v>2019</v>
      </c>
      <c r="C178" s="48">
        <v>31</v>
      </c>
      <c r="D178" s="49">
        <v>21.8811</v>
      </c>
      <c r="E178" s="49">
        <v>33.3</v>
      </c>
      <c r="F178" s="49">
        <v>18.2</v>
      </c>
      <c r="G178" s="50">
        <v>77.2308</v>
      </c>
      <c r="H178" s="50">
        <v>93.3</v>
      </c>
      <c r="I178" s="50">
        <v>28.3</v>
      </c>
      <c r="J178" s="50">
        <v>4.62655</v>
      </c>
      <c r="K178" s="49">
        <v>3.76746</v>
      </c>
      <c r="L178" s="50">
        <v>10.4</v>
      </c>
      <c r="M178" s="50">
        <v>348</v>
      </c>
      <c r="N178" s="50">
        <v>0.2</v>
      </c>
      <c r="O178" s="50">
        <v>19.71</v>
      </c>
    </row>
    <row r="179" spans="1:15" s="59" customFormat="1" ht="12.75">
      <c r="A179" s="48">
        <v>9</v>
      </c>
      <c r="B179" s="56">
        <v>2019</v>
      </c>
      <c r="C179" s="48">
        <v>30</v>
      </c>
      <c r="D179" s="49">
        <v>21.6771</v>
      </c>
      <c r="E179" s="49">
        <v>33.2</v>
      </c>
      <c r="F179" s="49">
        <v>15.7</v>
      </c>
      <c r="G179" s="50">
        <v>76.5528</v>
      </c>
      <c r="H179" s="50">
        <v>96</v>
      </c>
      <c r="I179" s="50">
        <v>34.2</v>
      </c>
      <c r="J179" s="50">
        <v>3.40505</v>
      </c>
      <c r="K179" s="49">
        <v>352.649</v>
      </c>
      <c r="L179" s="50">
        <v>10.3</v>
      </c>
      <c r="M179" s="50">
        <v>180</v>
      </c>
      <c r="N179" s="50">
        <v>1</v>
      </c>
      <c r="O179" s="50">
        <v>18.6</v>
      </c>
    </row>
    <row r="180" spans="1:15" s="59" customFormat="1" ht="12.75">
      <c r="A180" s="48">
        <v>10</v>
      </c>
      <c r="B180" s="56">
        <v>2019</v>
      </c>
      <c r="C180" s="48">
        <v>31</v>
      </c>
      <c r="D180" s="49">
        <v>21.2035</v>
      </c>
      <c r="E180" s="49">
        <v>32.7</v>
      </c>
      <c r="F180" s="49">
        <v>12.8</v>
      </c>
      <c r="G180" s="50">
        <v>70.8778</v>
      </c>
      <c r="H180" s="50">
        <v>94.7</v>
      </c>
      <c r="I180" s="50">
        <v>20.4</v>
      </c>
      <c r="J180" s="50">
        <v>3.21962</v>
      </c>
      <c r="K180" s="49">
        <v>7.45228</v>
      </c>
      <c r="L180" s="50">
        <v>11</v>
      </c>
      <c r="M180" s="50">
        <v>326</v>
      </c>
      <c r="N180" s="50">
        <v>1.6</v>
      </c>
      <c r="O180" s="50">
        <v>15.93</v>
      </c>
    </row>
    <row r="181" spans="1:15" s="59" customFormat="1" ht="12.75">
      <c r="A181" s="48">
        <v>11</v>
      </c>
      <c r="B181" s="48">
        <v>2019</v>
      </c>
      <c r="C181" s="48">
        <v>30</v>
      </c>
      <c r="D181" s="49">
        <v>18.5778</v>
      </c>
      <c r="E181" s="49">
        <v>28.7</v>
      </c>
      <c r="F181" s="49">
        <v>10.9</v>
      </c>
      <c r="G181" s="50">
        <v>74.4353</v>
      </c>
      <c r="H181" s="50">
        <v>96.2</v>
      </c>
      <c r="I181" s="50">
        <v>17.5</v>
      </c>
      <c r="J181" s="50">
        <v>4.17951</v>
      </c>
      <c r="K181" s="49">
        <v>353.375</v>
      </c>
      <c r="L181" s="50">
        <v>13.1</v>
      </c>
      <c r="M181" s="50">
        <v>315</v>
      </c>
      <c r="N181" s="50">
        <v>14.1</v>
      </c>
      <c r="O181" s="50">
        <v>12.1</v>
      </c>
    </row>
    <row r="182" spans="1:15" s="59" customFormat="1" ht="13.5" thickBot="1">
      <c r="A182" s="48">
        <v>12</v>
      </c>
      <c r="B182" s="48">
        <v>2019</v>
      </c>
      <c r="C182" s="48">
        <v>31</v>
      </c>
      <c r="D182" s="49">
        <v>16.618</v>
      </c>
      <c r="E182" s="49">
        <v>24.8</v>
      </c>
      <c r="F182" s="49">
        <v>8.6</v>
      </c>
      <c r="G182" s="50">
        <v>69.5556</v>
      </c>
      <c r="H182" s="50">
        <v>100</v>
      </c>
      <c r="I182" s="50">
        <v>18.8</v>
      </c>
      <c r="J182" s="50">
        <v>3.66936</v>
      </c>
      <c r="K182" s="49">
        <v>13.5421</v>
      </c>
      <c r="L182" s="50">
        <v>13</v>
      </c>
      <c r="M182" s="50">
        <v>281</v>
      </c>
      <c r="N182" s="50">
        <v>28.4</v>
      </c>
      <c r="O182" s="50">
        <v>11.34</v>
      </c>
    </row>
    <row r="183" spans="1:15" s="59" customFormat="1" ht="13.5" thickBot="1">
      <c r="A183" s="60" t="s">
        <v>51</v>
      </c>
      <c r="B183" s="61"/>
      <c r="C183" s="62"/>
      <c r="D183" s="54">
        <f>AVERAGE(D171:D182)</f>
        <v>18.683399999999995</v>
      </c>
      <c r="E183" s="54">
        <f>MAX(E171:E182)</f>
        <v>42.7</v>
      </c>
      <c r="F183" s="54">
        <f>MIN(F171:F182)</f>
        <v>7.6</v>
      </c>
      <c r="G183" s="55">
        <f>AVERAGE(G171:G182)</f>
        <v>71.6298</v>
      </c>
      <c r="H183" s="54">
        <f>MAX(H171:H182)</f>
        <v>100</v>
      </c>
      <c r="I183" s="54">
        <f>MIN(I171:I182)</f>
        <v>8.1</v>
      </c>
      <c r="J183" s="55">
        <f>AVERAGE(J171:J182)</f>
        <v>3.8233608333333335</v>
      </c>
      <c r="K183" s="55">
        <f>AVERAGE(K171:K182)</f>
        <v>208.27122833333337</v>
      </c>
      <c r="L183" s="54">
        <f>MAX(L171:L182)</f>
        <v>13.7</v>
      </c>
      <c r="M183" s="55">
        <f>AVERAGE(M171:M182)</f>
        <v>293.0833333333333</v>
      </c>
      <c r="N183" s="55">
        <f>SUM(N171:N182)</f>
        <v>103.80000000000001</v>
      </c>
      <c r="O183" s="55">
        <f>AVERAGE(O171:O182)</f>
        <v>17.296059907834103</v>
      </c>
    </row>
    <row r="184" spans="1:15" s="59" customFormat="1" ht="13.5" thickTop="1">
      <c r="A184" s="56">
        <v>1</v>
      </c>
      <c r="B184" s="56">
        <v>2020</v>
      </c>
      <c r="C184" s="56">
        <v>31</v>
      </c>
      <c r="D184" s="57">
        <v>15.6357</v>
      </c>
      <c r="E184" s="57">
        <v>27.4</v>
      </c>
      <c r="F184" s="57">
        <v>7.8</v>
      </c>
      <c r="G184" s="58">
        <v>60.7972</v>
      </c>
      <c r="H184" s="58">
        <v>99.2</v>
      </c>
      <c r="I184" s="58">
        <v>11.8</v>
      </c>
      <c r="J184" s="58">
        <v>3.25609</v>
      </c>
      <c r="K184" s="57">
        <v>35.5966</v>
      </c>
      <c r="L184" s="58">
        <v>11.9</v>
      </c>
      <c r="M184" s="58">
        <v>123</v>
      </c>
      <c r="N184" s="58">
        <v>5</v>
      </c>
      <c r="O184" s="58">
        <v>13.78</v>
      </c>
    </row>
    <row r="185" spans="1:15" s="59" customFormat="1" ht="12.75">
      <c r="A185" s="48">
        <v>2</v>
      </c>
      <c r="B185" s="56">
        <v>2020</v>
      </c>
      <c r="C185" s="48">
        <v>29</v>
      </c>
      <c r="D185" s="49">
        <v>18.2543</v>
      </c>
      <c r="E185" s="49"/>
      <c r="F185" s="49">
        <v>8.7</v>
      </c>
      <c r="G185" s="50">
        <v>60.6956</v>
      </c>
      <c r="H185" s="50">
        <v>100</v>
      </c>
      <c r="I185" s="50">
        <v>10.6</v>
      </c>
      <c r="J185" s="50">
        <v>4.21152</v>
      </c>
      <c r="K185" s="49">
        <v>33.3309</v>
      </c>
      <c r="L185" s="50">
        <v>12</v>
      </c>
      <c r="M185" s="50">
        <v>56</v>
      </c>
      <c r="N185" s="50">
        <v>0.3</v>
      </c>
      <c r="O185" s="50">
        <v>16.03</v>
      </c>
    </row>
    <row r="186" spans="1:15" s="59" customFormat="1" ht="12.75">
      <c r="A186" s="48">
        <v>3</v>
      </c>
      <c r="B186" s="56">
        <v>2020</v>
      </c>
      <c r="C186" s="48">
        <v>31</v>
      </c>
      <c r="D186" s="49">
        <v>16.6223</v>
      </c>
      <c r="E186" s="49">
        <v>29</v>
      </c>
      <c r="F186" s="49">
        <v>8.7</v>
      </c>
      <c r="G186" s="50">
        <v>71.4569</v>
      </c>
      <c r="H186" s="50">
        <v>94.6</v>
      </c>
      <c r="I186" s="50">
        <v>12.5</v>
      </c>
      <c r="J186" s="50">
        <v>4.02944</v>
      </c>
      <c r="K186" s="49">
        <v>340.56</v>
      </c>
      <c r="L186" s="50">
        <v>11.8</v>
      </c>
      <c r="M186" s="50">
        <v>303</v>
      </c>
      <c r="N186" s="50">
        <v>14.7</v>
      </c>
      <c r="O186" s="50">
        <v>17.37</v>
      </c>
    </row>
    <row r="187" spans="1:15" s="59" customFormat="1" ht="12.75">
      <c r="A187" s="48">
        <v>4</v>
      </c>
      <c r="B187" s="56">
        <v>2020</v>
      </c>
      <c r="C187" s="48">
        <v>30</v>
      </c>
      <c r="D187" s="49">
        <v>17.5526</v>
      </c>
      <c r="E187" s="49">
        <v>24.4</v>
      </c>
      <c r="F187" s="49">
        <v>9.7</v>
      </c>
      <c r="G187" s="50">
        <v>73.0632</v>
      </c>
      <c r="H187" s="50">
        <v>94.9</v>
      </c>
      <c r="I187" s="50">
        <v>43.3</v>
      </c>
      <c r="J187" s="50">
        <v>3.40854</v>
      </c>
      <c r="K187" s="49">
        <v>320.042</v>
      </c>
      <c r="L187" s="50">
        <v>9.1</v>
      </c>
      <c r="M187" s="50">
        <v>337</v>
      </c>
      <c r="N187" s="50">
        <v>3.7</v>
      </c>
      <c r="O187" s="50">
        <v>19.85</v>
      </c>
    </row>
    <row r="188" spans="1:15" s="59" customFormat="1" ht="12.75">
      <c r="A188" s="48">
        <v>5</v>
      </c>
      <c r="B188" s="56">
        <v>2020</v>
      </c>
      <c r="C188" s="48">
        <v>31</v>
      </c>
      <c r="D188" s="49">
        <v>19.5412</v>
      </c>
      <c r="E188" s="49">
        <v>32</v>
      </c>
      <c r="F188" s="49">
        <v>14</v>
      </c>
      <c r="G188" s="50">
        <v>72.3241</v>
      </c>
      <c r="H188" s="50">
        <v>95.6</v>
      </c>
      <c r="I188" s="50">
        <v>29.4</v>
      </c>
      <c r="J188" s="50">
        <v>3.92888</v>
      </c>
      <c r="K188" s="49">
        <v>335.166</v>
      </c>
      <c r="L188" s="50">
        <v>11.8</v>
      </c>
      <c r="M188" s="50">
        <v>281</v>
      </c>
      <c r="N188" s="50">
        <v>2.7</v>
      </c>
      <c r="O188" s="50">
        <v>22.39</v>
      </c>
    </row>
    <row r="189" spans="1:15" s="59" customFormat="1" ht="12.75">
      <c r="A189" s="48">
        <v>6</v>
      </c>
      <c r="B189" s="56">
        <v>2020</v>
      </c>
      <c r="C189" s="48">
        <v>30</v>
      </c>
      <c r="D189" s="49">
        <v>20.9313</v>
      </c>
      <c r="E189" s="49">
        <v>29.6</v>
      </c>
      <c r="F189" s="49">
        <v>13.1</v>
      </c>
      <c r="G189" s="50">
        <v>72.3552</v>
      </c>
      <c r="H189" s="50">
        <v>95.7</v>
      </c>
      <c r="I189" s="50">
        <v>41</v>
      </c>
      <c r="J189" s="50">
        <v>3.54528</v>
      </c>
      <c r="K189" s="49">
        <v>351.516</v>
      </c>
      <c r="L189" s="50">
        <v>9.6</v>
      </c>
      <c r="M189" s="50">
        <v>337</v>
      </c>
      <c r="N189" s="50">
        <v>0.2</v>
      </c>
      <c r="O189" s="50">
        <v>21.43</v>
      </c>
    </row>
    <row r="190" spans="1:15" s="59" customFormat="1" ht="12.75">
      <c r="A190" s="48">
        <v>7</v>
      </c>
      <c r="B190" s="56">
        <v>2020</v>
      </c>
      <c r="C190" s="48">
        <v>31</v>
      </c>
      <c r="D190" s="49">
        <v>21.8194</v>
      </c>
      <c r="E190" s="49">
        <v>35.2</v>
      </c>
      <c r="F190" s="49">
        <v>18.5</v>
      </c>
      <c r="G190" s="50">
        <v>77.8125</v>
      </c>
      <c r="H190" s="50">
        <v>93.1</v>
      </c>
      <c r="I190" s="50">
        <v>29.9</v>
      </c>
      <c r="J190" s="50">
        <v>4.54922</v>
      </c>
      <c r="K190" s="49">
        <v>1.20445</v>
      </c>
      <c r="L190" s="50">
        <v>10</v>
      </c>
      <c r="M190" s="50">
        <v>348</v>
      </c>
      <c r="N190" s="50">
        <v>0</v>
      </c>
      <c r="O190" s="50">
        <v>18.76</v>
      </c>
    </row>
    <row r="191" spans="1:15" s="59" customFormat="1" ht="12.75">
      <c r="A191" s="48">
        <v>8</v>
      </c>
      <c r="B191" s="56">
        <v>2020</v>
      </c>
      <c r="C191" s="48">
        <v>31</v>
      </c>
      <c r="D191" s="49">
        <v>22.8424</v>
      </c>
      <c r="E191" s="49">
        <v>40</v>
      </c>
      <c r="F191" s="49">
        <v>18.5</v>
      </c>
      <c r="G191" s="50">
        <v>73.8921</v>
      </c>
      <c r="H191" s="50">
        <v>91.5</v>
      </c>
      <c r="I191" s="50">
        <v>18.4</v>
      </c>
      <c r="J191" s="50">
        <v>4.92486</v>
      </c>
      <c r="K191" s="49">
        <v>358.242</v>
      </c>
      <c r="L191" s="50">
        <v>10.5</v>
      </c>
      <c r="M191" s="50">
        <v>11</v>
      </c>
      <c r="N191" s="50">
        <v>0.7</v>
      </c>
      <c r="O191" s="50">
        <v>19.11</v>
      </c>
    </row>
    <row r="192" spans="1:15" s="59" customFormat="1" ht="12.75">
      <c r="A192" s="48">
        <v>9</v>
      </c>
      <c r="B192" s="56">
        <v>2020</v>
      </c>
      <c r="C192" s="48">
        <v>30</v>
      </c>
      <c r="D192" s="49">
        <v>22.8625</v>
      </c>
      <c r="E192" s="49">
        <v>32.7</v>
      </c>
      <c r="F192" s="49">
        <v>17</v>
      </c>
      <c r="G192" s="50">
        <v>72.7134</v>
      </c>
      <c r="H192" s="50">
        <v>93.9</v>
      </c>
      <c r="I192" s="50">
        <v>30.2</v>
      </c>
      <c r="J192" s="50">
        <v>3.2694</v>
      </c>
      <c r="K192" s="49">
        <v>2.07446</v>
      </c>
      <c r="L192" s="50">
        <v>10.1</v>
      </c>
      <c r="M192" s="50">
        <v>326</v>
      </c>
      <c r="N192" s="50">
        <v>1.4</v>
      </c>
      <c r="O192" s="50">
        <v>18.36</v>
      </c>
    </row>
    <row r="193" spans="1:15" s="59" customFormat="1" ht="12.75">
      <c r="A193" s="48">
        <v>10</v>
      </c>
      <c r="B193" s="56">
        <v>2020</v>
      </c>
      <c r="C193" s="48">
        <v>31</v>
      </c>
      <c r="D193" s="49">
        <v>22.1802</v>
      </c>
      <c r="E193" s="49"/>
      <c r="F193" s="49">
        <v>10.5</v>
      </c>
      <c r="G193" s="50">
        <v>73.6088</v>
      </c>
      <c r="H193" s="50">
        <v>100</v>
      </c>
      <c r="I193" s="50">
        <v>19.3</v>
      </c>
      <c r="J193" s="50">
        <v>3.25704</v>
      </c>
      <c r="K193" s="49">
        <v>9.44078</v>
      </c>
      <c r="L193" s="50">
        <v>49.2</v>
      </c>
      <c r="M193" s="50">
        <v>326</v>
      </c>
      <c r="N193" s="50">
        <v>55.9</v>
      </c>
      <c r="O193" s="50">
        <v>17.4779424</v>
      </c>
    </row>
    <row r="194" spans="1:15" s="59" customFormat="1" ht="12.75">
      <c r="A194" s="48">
        <v>11</v>
      </c>
      <c r="B194" s="48">
        <v>2020</v>
      </c>
      <c r="C194" s="48">
        <v>30</v>
      </c>
      <c r="D194" s="49">
        <v>25.1575</v>
      </c>
      <c r="E194" s="49"/>
      <c r="F194" s="49"/>
      <c r="G194" s="50">
        <v>71.94</v>
      </c>
      <c r="H194" s="50">
        <v>100</v>
      </c>
      <c r="I194" s="50">
        <v>16.8</v>
      </c>
      <c r="J194" s="50">
        <v>3.64459</v>
      </c>
      <c r="K194" s="49">
        <v>43.7467</v>
      </c>
      <c r="L194" s="50">
        <v>52.3</v>
      </c>
      <c r="M194" s="50">
        <v>157</v>
      </c>
      <c r="N194" s="50">
        <v>51.6</v>
      </c>
      <c r="O194" s="50">
        <v>14.405385600000002</v>
      </c>
    </row>
    <row r="195" spans="1:15" s="59" customFormat="1" ht="13.5" thickBot="1">
      <c r="A195" s="48">
        <v>12</v>
      </c>
      <c r="B195" s="48">
        <v>2020</v>
      </c>
      <c r="C195" s="48">
        <v>31</v>
      </c>
      <c r="D195" s="49">
        <v>16.6971</v>
      </c>
      <c r="E195" s="49">
        <v>23.6</v>
      </c>
      <c r="F195" s="49">
        <v>10.9</v>
      </c>
      <c r="G195" s="50">
        <v>73.3979</v>
      </c>
      <c r="H195" s="50">
        <v>96</v>
      </c>
      <c r="I195" s="50">
        <v>23.1</v>
      </c>
      <c r="J195" s="50">
        <v>2.94059</v>
      </c>
      <c r="K195" s="49">
        <v>11.9035</v>
      </c>
      <c r="L195" s="50">
        <v>10.5</v>
      </c>
      <c r="M195" s="50">
        <v>112</v>
      </c>
      <c r="N195" s="50">
        <v>0</v>
      </c>
      <c r="O195" s="50">
        <v>11.3</v>
      </c>
    </row>
    <row r="196" spans="1:15" s="59" customFormat="1" ht="13.5" thickBot="1">
      <c r="A196" s="60" t="s">
        <v>52</v>
      </c>
      <c r="B196" s="61"/>
      <c r="C196" s="62"/>
      <c r="D196" s="54">
        <f>AVERAGE(D184:D195)</f>
        <v>20.008041666666667</v>
      </c>
      <c r="E196" s="54">
        <f>MAX(E184:E195)</f>
        <v>40</v>
      </c>
      <c r="F196" s="54">
        <f>MIN(F184:F195)</f>
        <v>7.8</v>
      </c>
      <c r="G196" s="55">
        <f>AVERAGE(G184:G195)</f>
        <v>71.17140833333333</v>
      </c>
      <c r="H196" s="54">
        <f>MAX(H184:H195)</f>
        <v>100</v>
      </c>
      <c r="I196" s="54">
        <f>MIN(I184:I195)</f>
        <v>10.6</v>
      </c>
      <c r="J196" s="55">
        <f>AVERAGE(J184:J195)</f>
        <v>3.7471208333333332</v>
      </c>
      <c r="K196" s="55">
        <f>AVERAGE(K184:K195)</f>
        <v>153.56861583333333</v>
      </c>
      <c r="L196" s="54">
        <f>MAX(L184:L195)</f>
        <v>52.3</v>
      </c>
      <c r="M196" s="55">
        <f>AVERAGE(M184:M195)</f>
        <v>226.41666666666666</v>
      </c>
      <c r="N196" s="55">
        <f>SUM(N184:N195)</f>
        <v>136.2</v>
      </c>
      <c r="O196" s="55">
        <f>AVERAGE(O184:O195)</f>
        <v>17.521944</v>
      </c>
    </row>
    <row r="197" spans="1:15" s="59" customFormat="1" ht="13.5" thickTop="1">
      <c r="A197" s="56">
        <v>1</v>
      </c>
      <c r="B197" s="56">
        <v>2021</v>
      </c>
      <c r="C197" s="56">
        <v>31</v>
      </c>
      <c r="D197" s="57">
        <v>16.0474</v>
      </c>
      <c r="E197" s="57">
        <v>28.9</v>
      </c>
      <c r="F197" s="57">
        <v>6.8</v>
      </c>
      <c r="G197" s="58">
        <v>72.8212</v>
      </c>
      <c r="H197" s="58">
        <v>96.6</v>
      </c>
      <c r="I197" s="58">
        <v>14.5</v>
      </c>
      <c r="J197" s="58">
        <v>3.06481</v>
      </c>
      <c r="K197" s="57">
        <v>16.9599</v>
      </c>
      <c r="L197" s="58">
        <v>11.9</v>
      </c>
      <c r="M197" s="58">
        <v>292</v>
      </c>
      <c r="N197" s="58">
        <v>0</v>
      </c>
      <c r="O197" s="58">
        <v>12.595910400000001</v>
      </c>
    </row>
    <row r="198" spans="1:15" s="59" customFormat="1" ht="12.75">
      <c r="A198" s="48">
        <v>2</v>
      </c>
      <c r="B198" s="56">
        <v>2021</v>
      </c>
      <c r="C198" s="48"/>
      <c r="D198" s="49"/>
      <c r="E198" s="49"/>
      <c r="F198" s="49"/>
      <c r="G198" s="50"/>
      <c r="H198" s="50"/>
      <c r="I198" s="50"/>
      <c r="J198" s="50"/>
      <c r="K198" s="49"/>
      <c r="L198" s="50"/>
      <c r="M198" s="50"/>
      <c r="N198" s="50"/>
      <c r="O198" s="50"/>
    </row>
    <row r="199" spans="1:15" s="59" customFormat="1" ht="12.75">
      <c r="A199" s="48">
        <v>3</v>
      </c>
      <c r="B199" s="56">
        <v>2021</v>
      </c>
      <c r="C199" s="48"/>
      <c r="D199" s="49"/>
      <c r="E199" s="49"/>
      <c r="F199" s="49"/>
      <c r="G199" s="50"/>
      <c r="H199" s="50"/>
      <c r="I199" s="50"/>
      <c r="J199" s="50"/>
      <c r="K199" s="49"/>
      <c r="L199" s="50"/>
      <c r="M199" s="50"/>
      <c r="N199" s="50"/>
      <c r="O199" s="50"/>
    </row>
    <row r="200" spans="1:15" s="59" customFormat="1" ht="12.75">
      <c r="A200" s="48">
        <v>4</v>
      </c>
      <c r="B200" s="56">
        <v>2021</v>
      </c>
      <c r="C200" s="48"/>
      <c r="D200" s="49"/>
      <c r="E200" s="49"/>
      <c r="F200" s="49"/>
      <c r="G200" s="50"/>
      <c r="H200" s="50"/>
      <c r="I200" s="50"/>
      <c r="J200" s="50"/>
      <c r="K200" s="49"/>
      <c r="L200" s="50"/>
      <c r="M200" s="50"/>
      <c r="N200" s="50"/>
      <c r="O200" s="50"/>
    </row>
    <row r="201" spans="1:15" s="59" customFormat="1" ht="12.75">
      <c r="A201" s="48">
        <v>5</v>
      </c>
      <c r="B201" s="56">
        <v>2021</v>
      </c>
      <c r="C201" s="48"/>
      <c r="D201" s="49"/>
      <c r="E201" s="49"/>
      <c r="F201" s="49"/>
      <c r="G201" s="50"/>
      <c r="H201" s="50"/>
      <c r="I201" s="50"/>
      <c r="J201" s="50"/>
      <c r="K201" s="49"/>
      <c r="L201" s="50"/>
      <c r="M201" s="50"/>
      <c r="N201" s="50"/>
      <c r="O201" s="50"/>
    </row>
    <row r="202" spans="1:15" s="59" customFormat="1" ht="12.75">
      <c r="A202" s="48">
        <v>6</v>
      </c>
      <c r="B202" s="56">
        <v>2021</v>
      </c>
      <c r="C202" s="48"/>
      <c r="D202" s="49"/>
      <c r="E202" s="49"/>
      <c r="F202" s="49"/>
      <c r="G202" s="50"/>
      <c r="H202" s="50"/>
      <c r="I202" s="50"/>
      <c r="J202" s="50"/>
      <c r="K202" s="49"/>
      <c r="L202" s="50"/>
      <c r="M202" s="50"/>
      <c r="N202" s="50"/>
      <c r="O202" s="50"/>
    </row>
    <row r="203" spans="1:15" s="59" customFormat="1" ht="12.75">
      <c r="A203" s="48">
        <v>7</v>
      </c>
      <c r="B203" s="56">
        <v>2021</v>
      </c>
      <c r="C203" s="48"/>
      <c r="D203" s="49"/>
      <c r="E203" s="49"/>
      <c r="F203" s="49"/>
      <c r="G203" s="50"/>
      <c r="H203" s="50"/>
      <c r="I203" s="50"/>
      <c r="J203" s="50"/>
      <c r="K203" s="49"/>
      <c r="L203" s="50"/>
      <c r="M203" s="50"/>
      <c r="N203" s="50"/>
      <c r="O203" s="50"/>
    </row>
    <row r="204" spans="1:15" s="59" customFormat="1" ht="12.75">
      <c r="A204" s="48">
        <v>8</v>
      </c>
      <c r="B204" s="56">
        <v>2021</v>
      </c>
      <c r="C204" s="48"/>
      <c r="D204" s="49"/>
      <c r="E204" s="49"/>
      <c r="F204" s="49"/>
      <c r="G204" s="50"/>
      <c r="H204" s="50"/>
      <c r="I204" s="50"/>
      <c r="J204" s="50"/>
      <c r="K204" s="49"/>
      <c r="L204" s="50"/>
      <c r="M204" s="50"/>
      <c r="N204" s="50"/>
      <c r="O204" s="50"/>
    </row>
    <row r="205" spans="1:15" s="59" customFormat="1" ht="12.75">
      <c r="A205" s="48">
        <v>9</v>
      </c>
      <c r="B205" s="56">
        <v>2021</v>
      </c>
      <c r="C205" s="48"/>
      <c r="D205" s="49"/>
      <c r="E205" s="49"/>
      <c r="F205" s="49"/>
      <c r="G205" s="50"/>
      <c r="H205" s="50"/>
      <c r="I205" s="50"/>
      <c r="J205" s="50"/>
      <c r="K205" s="49"/>
      <c r="L205" s="50"/>
      <c r="M205" s="50"/>
      <c r="N205" s="50"/>
      <c r="O205" s="50"/>
    </row>
    <row r="206" spans="1:15" s="59" customFormat="1" ht="12.75">
      <c r="A206" s="48">
        <v>10</v>
      </c>
      <c r="B206" s="56">
        <v>2021</v>
      </c>
      <c r="C206" s="48"/>
      <c r="D206" s="49"/>
      <c r="E206" s="49"/>
      <c r="F206" s="49"/>
      <c r="G206" s="50"/>
      <c r="H206" s="50"/>
      <c r="I206" s="50"/>
      <c r="J206" s="50"/>
      <c r="K206" s="49"/>
      <c r="L206" s="50"/>
      <c r="M206" s="50"/>
      <c r="N206" s="50"/>
      <c r="O206" s="50"/>
    </row>
    <row r="207" spans="1:15" s="59" customFormat="1" ht="12.75">
      <c r="A207" s="48">
        <v>11</v>
      </c>
      <c r="B207" s="48">
        <v>2021</v>
      </c>
      <c r="C207" s="48"/>
      <c r="D207" s="49"/>
      <c r="E207" s="49"/>
      <c r="F207" s="49"/>
      <c r="G207" s="50"/>
      <c r="H207" s="50"/>
      <c r="I207" s="50"/>
      <c r="J207" s="50"/>
      <c r="K207" s="49"/>
      <c r="L207" s="50"/>
      <c r="M207" s="50"/>
      <c r="N207" s="50"/>
      <c r="O207" s="50"/>
    </row>
    <row r="208" spans="1:15" s="59" customFormat="1" ht="13.5" thickBot="1">
      <c r="A208" s="48">
        <v>12</v>
      </c>
      <c r="B208" s="48">
        <v>2021</v>
      </c>
      <c r="C208" s="48"/>
      <c r="D208" s="49"/>
      <c r="E208" s="49"/>
      <c r="F208" s="49"/>
      <c r="G208" s="50"/>
      <c r="H208" s="50"/>
      <c r="I208" s="50"/>
      <c r="J208" s="50"/>
      <c r="K208" s="49"/>
      <c r="L208" s="50"/>
      <c r="M208" s="50"/>
      <c r="N208" s="50"/>
      <c r="O208" s="50"/>
    </row>
    <row r="209" spans="1:15" s="59" customFormat="1" ht="13.5" thickBot="1">
      <c r="A209" s="60" t="s">
        <v>53</v>
      </c>
      <c r="B209" s="61"/>
      <c r="C209" s="62"/>
      <c r="D209" s="54">
        <f>AVERAGE(D197:D208)</f>
        <v>16.0474</v>
      </c>
      <c r="E209" s="54">
        <f>MAX(E197:E208)</f>
        <v>28.9</v>
      </c>
      <c r="F209" s="54">
        <f>MIN(F197:F208)</f>
        <v>6.8</v>
      </c>
      <c r="G209" s="55">
        <f>AVERAGE(G197:G208)</f>
        <v>72.8212</v>
      </c>
      <c r="H209" s="54">
        <f>MAX(H197:H208)</f>
        <v>96.6</v>
      </c>
      <c r="I209" s="54">
        <f>MIN(I197:I208)</f>
        <v>14.5</v>
      </c>
      <c r="J209" s="55">
        <f>AVERAGE(J197:J208)</f>
        <v>3.06481</v>
      </c>
      <c r="K209" s="55">
        <f>AVERAGE(K197:K208)</f>
        <v>16.9599</v>
      </c>
      <c r="L209" s="54">
        <f>MAX(L197:L208)</f>
        <v>11.9</v>
      </c>
      <c r="M209" s="55">
        <f>AVERAGE(M197:M208)</f>
        <v>292</v>
      </c>
      <c r="N209" s="55">
        <f>SUM(N197:N208)</f>
        <v>0</v>
      </c>
      <c r="O209" s="55">
        <f>AVERAGE(O197:O208)</f>
        <v>12.595910400000001</v>
      </c>
    </row>
    <row r="210" s="59" customFormat="1" ht="13.5" thickTop="1"/>
    <row r="211" s="59" customFormat="1" ht="12.75"/>
    <row r="212" s="59" customFormat="1" ht="12.75"/>
    <row r="213" s="59" customFormat="1" ht="12.75"/>
    <row r="214" s="59" customFormat="1" ht="12.75"/>
    <row r="215" s="59" customFormat="1" ht="12.75"/>
  </sheetData>
  <mergeCells count="18">
    <mergeCell ref="A53:C53"/>
    <mergeCell ref="A66:C66"/>
    <mergeCell ref="A118:C118"/>
    <mergeCell ref="A131:C131"/>
    <mergeCell ref="A92:C92"/>
    <mergeCell ref="A105:C105"/>
    <mergeCell ref="A79:C79"/>
    <mergeCell ref="A7:O7"/>
    <mergeCell ref="A9:O9"/>
    <mergeCell ref="A27:C27"/>
    <mergeCell ref="A40:C40"/>
    <mergeCell ref="A10:O10"/>
    <mergeCell ref="A209:C209"/>
    <mergeCell ref="A170:C170"/>
    <mergeCell ref="A157:C157"/>
    <mergeCell ref="A144:C144"/>
    <mergeCell ref="A196:C196"/>
    <mergeCell ref="A183:C18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workbookViewId="0" topLeftCell="A1">
      <selection activeCell="E12" sqref="E12"/>
    </sheetView>
  </sheetViews>
  <sheetFormatPr defaultColWidth="11.421875" defaultRowHeight="12.75"/>
  <cols>
    <col min="1" max="1" width="4.7109375" style="11" customWidth="1"/>
    <col min="2" max="2" width="4.00390625" style="11" bestFit="1" customWidth="1"/>
    <col min="3" max="3" width="6.8515625" style="11" bestFit="1" customWidth="1"/>
    <col min="4" max="6" width="6.421875" style="11" bestFit="1" customWidth="1"/>
    <col min="7" max="7" width="7.57421875" style="11" bestFit="1" customWidth="1"/>
    <col min="8" max="8" width="7.00390625" style="11" bestFit="1" customWidth="1"/>
    <col min="9" max="9" width="6.421875" style="11" bestFit="1" customWidth="1"/>
    <col min="10" max="10" width="5.28125" style="11" bestFit="1" customWidth="1"/>
    <col min="11" max="11" width="6.421875" style="11" customWidth="1"/>
    <col min="12" max="12" width="6.8515625" style="11" bestFit="1" customWidth="1"/>
    <col min="13" max="13" width="8.421875" style="11" bestFit="1" customWidth="1"/>
    <col min="14" max="14" width="7.57421875" style="11" bestFit="1" customWidth="1"/>
    <col min="15" max="15" width="6.421875" style="11" bestFit="1" customWidth="1"/>
    <col min="16" max="16" width="2.140625" style="11" customWidth="1"/>
    <col min="17" max="17" width="4.28125" style="0" hidden="1" customWidth="1"/>
    <col min="18" max="18" width="6.28125" style="0" hidden="1" customWidth="1"/>
    <col min="19" max="19" width="4.00390625" style="0" hidden="1" customWidth="1"/>
    <col min="20" max="20" width="4.8515625" style="0" hidden="1" customWidth="1"/>
    <col min="21" max="21" width="3.140625" style="0" hidden="1" customWidth="1"/>
    <col min="22" max="22" width="4.28125" style="0" hidden="1" customWidth="1"/>
    <col min="23" max="23" width="6.28125" style="0" hidden="1" customWidth="1"/>
    <col min="24" max="24" width="4.00390625" style="0" hidden="1" customWidth="1"/>
    <col min="25" max="25" width="4.8515625" style="0" hidden="1" customWidth="1"/>
  </cols>
  <sheetData>
    <row r="1" spans="1:15" ht="12.75">
      <c r="A1" s="25"/>
      <c r="B1" s="26"/>
      <c r="C1" s="27"/>
      <c r="D1" s="28"/>
      <c r="E1" s="28"/>
      <c r="F1" s="28"/>
      <c r="G1" s="29"/>
      <c r="H1" s="29"/>
      <c r="I1" s="30"/>
      <c r="J1" s="41"/>
      <c r="K1" s="41"/>
      <c r="L1" s="30"/>
      <c r="M1" s="30"/>
      <c r="N1" s="30"/>
      <c r="O1" s="30"/>
    </row>
    <row r="2" spans="1:15" ht="12.75">
      <c r="A2" s="25"/>
      <c r="B2" s="26"/>
      <c r="C2" s="27"/>
      <c r="D2" s="28"/>
      <c r="E2" s="28"/>
      <c r="F2" s="28"/>
      <c r="G2" s="29"/>
      <c r="H2" s="29"/>
      <c r="I2" s="30"/>
      <c r="J2" s="41"/>
      <c r="K2" s="42" t="s">
        <v>37</v>
      </c>
      <c r="L2" s="30"/>
      <c r="M2" s="30"/>
      <c r="N2" s="30"/>
      <c r="O2" s="30"/>
    </row>
    <row r="3" spans="1:15" ht="12.75">
      <c r="A3" s="25"/>
      <c r="B3" s="26"/>
      <c r="C3" s="27"/>
      <c r="D3" s="28"/>
      <c r="E3" s="28"/>
      <c r="F3" s="28"/>
      <c r="G3" s="29"/>
      <c r="H3" s="29"/>
      <c r="I3" s="30"/>
      <c r="J3" s="41"/>
      <c r="K3" s="42" t="s">
        <v>38</v>
      </c>
      <c r="L3" s="30"/>
      <c r="M3" s="30"/>
      <c r="N3" s="30"/>
      <c r="O3" s="30"/>
    </row>
    <row r="4" spans="1:15" ht="12.75">
      <c r="A4" s="25"/>
      <c r="B4" s="26"/>
      <c r="C4" s="27"/>
      <c r="D4" s="28"/>
      <c r="E4" s="28"/>
      <c r="F4" s="28"/>
      <c r="G4" s="29"/>
      <c r="H4" s="29"/>
      <c r="I4" s="30"/>
      <c r="J4" s="41"/>
      <c r="K4" s="42" t="s">
        <v>39</v>
      </c>
      <c r="L4" s="30"/>
      <c r="M4" s="30"/>
      <c r="N4" s="30"/>
      <c r="O4" s="30"/>
    </row>
    <row r="5" spans="1:15" ht="12.75">
      <c r="A5" s="25"/>
      <c r="B5" s="31"/>
      <c r="C5" s="31"/>
      <c r="D5" s="28"/>
      <c r="E5" s="28"/>
      <c r="F5" s="28"/>
      <c r="G5" s="29"/>
      <c r="H5" s="29"/>
      <c r="I5" s="30"/>
      <c r="J5" s="41"/>
      <c r="K5" s="43"/>
      <c r="L5" s="30"/>
      <c r="M5" s="30"/>
      <c r="N5" s="30"/>
      <c r="O5" s="30"/>
    </row>
    <row r="6" spans="1:15" ht="12.75">
      <c r="A6" s="25"/>
      <c r="B6" s="26"/>
      <c r="C6" s="32"/>
      <c r="D6" s="32"/>
      <c r="E6" s="32"/>
      <c r="F6" s="32"/>
      <c r="G6" s="32"/>
      <c r="H6" s="32"/>
      <c r="I6" s="30"/>
      <c r="J6" s="30"/>
      <c r="K6" s="30"/>
      <c r="L6" s="30"/>
      <c r="M6" s="30"/>
      <c r="N6" s="30"/>
      <c r="O6" s="30"/>
    </row>
    <row r="7" spans="1:15" ht="18.75">
      <c r="A7" s="71" t="s">
        <v>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2.75">
      <c r="A8" s="25"/>
      <c r="B8" s="26"/>
      <c r="C8" s="32"/>
      <c r="D8" s="32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</row>
    <row r="9" spans="1:15" ht="15.75">
      <c r="A9" s="72" t="s">
        <v>40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8.75" customHeight="1">
      <c r="A10" s="76" t="s">
        <v>29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2.75">
      <c r="A11" s="30"/>
      <c r="B11" s="33"/>
      <c r="M11" s="30"/>
      <c r="N11" s="30"/>
      <c r="O11" s="30"/>
    </row>
    <row r="12" spans="1:17" ht="12.75" customHeight="1">
      <c r="A12" s="40" t="s">
        <v>41</v>
      </c>
      <c r="B12" s="34"/>
      <c r="C12" s="35"/>
      <c r="E12" s="40" t="s">
        <v>42</v>
      </c>
      <c r="F12" s="37"/>
      <c r="H12" s="40" t="s">
        <v>43</v>
      </c>
      <c r="I12" s="22"/>
      <c r="K12" s="40" t="s">
        <v>44</v>
      </c>
      <c r="L12" s="22"/>
      <c r="N12" s="40" t="s">
        <v>45</v>
      </c>
      <c r="O12" s="34"/>
      <c r="P12" s="13"/>
      <c r="Q12" s="11"/>
    </row>
    <row r="13" ht="12.75">
      <c r="A13" s="39"/>
    </row>
    <row r="14" spans="1:25" ht="12.75">
      <c r="A14" s="17" t="s">
        <v>2</v>
      </c>
      <c r="B14" s="17" t="s">
        <v>3</v>
      </c>
      <c r="C14" s="17" t="s">
        <v>17</v>
      </c>
      <c r="D14" s="17" t="s">
        <v>4</v>
      </c>
      <c r="E14" s="17" t="s">
        <v>5</v>
      </c>
      <c r="F14" s="17" t="s">
        <v>6</v>
      </c>
      <c r="G14" s="17" t="s">
        <v>13</v>
      </c>
      <c r="H14" s="17" t="s">
        <v>7</v>
      </c>
      <c r="I14" s="17" t="s">
        <v>8</v>
      </c>
      <c r="J14" s="17" t="s">
        <v>14</v>
      </c>
      <c r="K14" s="17" t="s">
        <v>9</v>
      </c>
      <c r="L14" s="17" t="s">
        <v>10</v>
      </c>
      <c r="M14" s="17" t="s">
        <v>11</v>
      </c>
      <c r="N14" s="17" t="s">
        <v>1</v>
      </c>
      <c r="O14" s="17" t="s">
        <v>15</v>
      </c>
      <c r="Q14" s="66" t="s">
        <v>26</v>
      </c>
      <c r="R14" s="67"/>
      <c r="S14" s="67"/>
      <c r="T14" s="67"/>
      <c r="V14" s="66" t="s">
        <v>28</v>
      </c>
      <c r="W14" s="67"/>
      <c r="X14" s="67"/>
      <c r="Y14" s="67"/>
    </row>
    <row r="15" spans="1:25" ht="12.75">
      <c r="A15" s="18">
        <v>1</v>
      </c>
      <c r="B15" s="73" t="s">
        <v>16</v>
      </c>
      <c r="C15" s="21">
        <f>COUNT('LZ03-La Geria'!C15,'LZ03-La Geria'!C28,'LZ03-La Geria'!C41,'LZ03-La Geria'!C54,'LZ03-La Geria'!C67,'LZ03-La Geria'!C80,'LZ03-La Geria'!C93,'LZ03-La Geria'!C106,'LZ03-La Geria'!C119,'LZ03-La Geria'!C132,'LZ03-La Geria'!C145)</f>
        <v>11</v>
      </c>
      <c r="D15" s="20">
        <f>AVERAGE('LZ03-La Geria'!D15,'LZ03-La Geria'!D28,'LZ03-La Geria'!D41,'LZ03-La Geria'!D54,'LZ03-La Geria'!D67,'LZ03-La Geria'!D80,'LZ03-La Geria'!D93,'LZ03-La Geria'!D106,'LZ03-La Geria'!D119,'LZ03-La Geria'!D132,'LZ03-La Geria'!D145)</f>
        <v>15.88655</v>
      </c>
      <c r="E15" s="20">
        <f>MAX('LZ03-La Geria'!E15,'LZ03-La Geria'!E28,'LZ03-La Geria'!E41,'LZ03-La Geria'!E54,'LZ03-La Geria'!E67,'LZ03-La Geria'!E80,'LZ03-La Geria'!E93,'LZ03-La Geria'!E106,'LZ03-La Geria'!E119,'LZ03-La Geria'!E132,'LZ03-La Geria'!E145)</f>
        <v>26.6</v>
      </c>
      <c r="F15" s="20">
        <f>MIN('LZ03-La Geria'!F15,'LZ03-La Geria'!F28,'LZ03-La Geria'!F41,'LZ03-La Geria'!F54,'LZ03-La Geria'!F67,'LZ03-La Geria'!F80,'LZ03-La Geria'!F93,'LZ03-La Geria'!F106,'LZ03-La Geria'!F119,'LZ03-La Geria'!F132,'LZ03-La Geria'!F145)</f>
        <v>7.2</v>
      </c>
      <c r="G15" s="20">
        <f>AVERAGE('LZ03-La Geria'!G15,'LZ03-La Geria'!G28,'LZ03-La Geria'!G41,'LZ03-La Geria'!G54,'LZ03-La Geria'!G67,'LZ03-La Geria'!G80,'LZ03-La Geria'!G93,'LZ03-La Geria'!G106,'LZ03-La Geria'!G119,'LZ03-La Geria'!G132,'LZ03-La Geria'!G145)</f>
        <v>69.9653125</v>
      </c>
      <c r="H15" s="20">
        <f>MAX('LZ03-La Geria'!H15,'LZ03-La Geria'!H28,'LZ03-La Geria'!H41,'LZ03-La Geria'!H54,'LZ03-La Geria'!H67,'LZ03-La Geria'!H80,'LZ03-La Geria'!H93,'LZ03-La Geria'!H106,'LZ03-La Geria'!H119,'LZ03-La Geria'!H132,'LZ03-La Geria'!H145)</f>
        <v>100</v>
      </c>
      <c r="I15" s="20">
        <f>MIN('LZ03-La Geria'!I15,'LZ03-La Geria'!I28,'LZ03-La Geria'!I41,'LZ03-La Geria'!I54,'LZ03-La Geria'!I67,'LZ03-La Geria'!I80,'LZ03-La Geria'!I93,'LZ03-La Geria'!I106,'LZ03-La Geria'!I119,'LZ03-La Geria'!I132,'LZ03-La Geria'!I145)</f>
        <v>6.6</v>
      </c>
      <c r="J15" s="20">
        <f>AVERAGE('LZ03-La Geria'!J15,'LZ03-La Geria'!J28,'LZ03-La Geria'!J41,'LZ03-La Geria'!J54,'LZ03-La Geria'!J67,'LZ03-La Geria'!J80,'LZ03-La Geria'!J93,'LZ03-La Geria'!J106,'LZ03-La Geria'!J119,'LZ03-La Geria'!J132,'LZ03-La Geria'!J145)</f>
        <v>3.40818375</v>
      </c>
      <c r="K15" s="20"/>
      <c r="L15" s="20">
        <f>MAX('LZ03-La Geria'!L15,'LZ03-La Geria'!L28,'LZ03-La Geria'!L41,'LZ03-La Geria'!L54,'LZ03-La Geria'!L67,'LZ03-La Geria'!L80,'LZ03-La Geria'!L93,'LZ03-La Geria'!L106,'LZ03-La Geria'!L119,'LZ03-La Geria'!L132,'LZ03-La Geria'!L145)</f>
        <v>15.5</v>
      </c>
      <c r="M15" s="20"/>
      <c r="N15" s="20">
        <f>AVERAGE('LZ03-La Geria'!N15,'LZ03-La Geria'!N28,'LZ03-La Geria'!N41,'LZ03-La Geria'!N54,'LZ03-La Geria'!N67,'LZ03-La Geria'!N80,'LZ03-La Geria'!N93,'LZ03-La Geria'!N106,'LZ03-La Geria'!N119,'LZ03-La Geria'!N132,'LZ03-La Geria'!N145)</f>
        <v>25.662499999999998</v>
      </c>
      <c r="O15" s="20">
        <f>AVERAGE('LZ03-La Geria'!O15,'LZ03-La Geria'!O28,'LZ03-La Geria'!O41,'LZ03-La Geria'!O54,'LZ03-La Geria'!O67,'LZ03-La Geria'!O80,'LZ03-La Geria'!O93,'LZ03-La Geria'!O106,'LZ03-La Geria'!O119,'LZ03-La Geria'!O132,'LZ03-La Geria'!O145)</f>
        <v>12.955323600000002</v>
      </c>
      <c r="Q15" s="74" t="s">
        <v>27</v>
      </c>
      <c r="R15" s="75"/>
      <c r="S15" s="75"/>
      <c r="T15" s="75"/>
      <c r="V15" s="68" t="s">
        <v>27</v>
      </c>
      <c r="W15" s="69"/>
      <c r="X15" s="69"/>
      <c r="Y15" s="70"/>
    </row>
    <row r="16" spans="1:25" ht="12.75">
      <c r="A16" s="18">
        <v>2</v>
      </c>
      <c r="B16" s="73"/>
      <c r="C16" s="21">
        <f>COUNT('LZ03-La Geria'!C16,'LZ03-La Geria'!C29,'LZ03-La Geria'!C42,'LZ03-La Geria'!C55,'LZ03-La Geria'!C68,'LZ03-La Geria'!C81,'LZ03-La Geria'!C94,'LZ03-La Geria'!C107,'LZ03-La Geria'!C120,'LZ03-La Geria'!C133,'LZ03-La Geria'!C146)</f>
        <v>11</v>
      </c>
      <c r="D16" s="20">
        <f>AVERAGE('LZ03-La Geria'!D16,'LZ03-La Geria'!D29,'LZ03-La Geria'!D42,'LZ03-La Geria'!D55,'LZ03-La Geria'!D68,'LZ03-La Geria'!D81,'LZ03-La Geria'!D94,'LZ03-La Geria'!D107,'LZ03-La Geria'!D120,'LZ03-La Geria'!D133,'LZ03-La Geria'!D146)</f>
        <v>15.98072222222222</v>
      </c>
      <c r="E16" s="20">
        <f>MAX('LZ03-La Geria'!E16,'LZ03-La Geria'!E29,'LZ03-La Geria'!E42,'LZ03-La Geria'!E55,'LZ03-La Geria'!E68,'LZ03-La Geria'!E81,'LZ03-La Geria'!E94,'LZ03-La Geria'!E107,'LZ03-La Geria'!E120,'LZ03-La Geria'!E133,'LZ03-La Geria'!E146)</f>
        <v>29.5</v>
      </c>
      <c r="F16" s="20">
        <f>MIN('LZ03-La Geria'!F16,'LZ03-La Geria'!F29,'LZ03-La Geria'!F42,'LZ03-La Geria'!F55,'LZ03-La Geria'!F68,'LZ03-La Geria'!F81,'LZ03-La Geria'!F94,'LZ03-La Geria'!F107,'LZ03-La Geria'!F120,'LZ03-La Geria'!F133,'LZ03-La Geria'!F146)</f>
        <v>7.2</v>
      </c>
      <c r="G16" s="20">
        <f>AVERAGE('LZ03-La Geria'!G16,'LZ03-La Geria'!G29,'LZ03-La Geria'!G42,'LZ03-La Geria'!G55,'LZ03-La Geria'!G68,'LZ03-La Geria'!G81,'LZ03-La Geria'!G94,'LZ03-La Geria'!G107,'LZ03-La Geria'!G120,'LZ03-La Geria'!G133,'LZ03-La Geria'!G146)</f>
        <v>74.14696666666667</v>
      </c>
      <c r="H16" s="20">
        <f>MAX('LZ03-La Geria'!H16,'LZ03-La Geria'!H29,'LZ03-La Geria'!H42,'LZ03-La Geria'!H55,'LZ03-La Geria'!H68,'LZ03-La Geria'!H81,'LZ03-La Geria'!H94,'LZ03-La Geria'!H107,'LZ03-La Geria'!H120,'LZ03-La Geria'!H133,'LZ03-La Geria'!H146)</f>
        <v>100</v>
      </c>
      <c r="I16" s="20">
        <f>MIN('LZ03-La Geria'!I16,'LZ03-La Geria'!I29,'LZ03-La Geria'!I42,'LZ03-La Geria'!I55,'LZ03-La Geria'!I68,'LZ03-La Geria'!I81,'LZ03-La Geria'!I94,'LZ03-La Geria'!I107,'LZ03-La Geria'!I120,'LZ03-La Geria'!I133,'LZ03-La Geria'!I146)</f>
        <v>6.6</v>
      </c>
      <c r="J16" s="20">
        <f>AVERAGE('LZ03-La Geria'!J16,'LZ03-La Geria'!J29,'LZ03-La Geria'!J42,'LZ03-La Geria'!J55,'LZ03-La Geria'!J68,'LZ03-La Geria'!J81,'LZ03-La Geria'!J94,'LZ03-La Geria'!J107,'LZ03-La Geria'!J120,'LZ03-La Geria'!J133,'LZ03-La Geria'!J146)</f>
        <v>3.7052366666666665</v>
      </c>
      <c r="K16" s="20"/>
      <c r="L16" s="20">
        <f>MAX('LZ03-La Geria'!L16,'LZ03-La Geria'!L29,'LZ03-La Geria'!L42,'LZ03-La Geria'!L55,'LZ03-La Geria'!L68,'LZ03-La Geria'!L81,'LZ03-La Geria'!L94,'LZ03-La Geria'!L107,'LZ03-La Geria'!L120,'LZ03-La Geria'!L133,'LZ03-La Geria'!L146)</f>
        <v>14.7</v>
      </c>
      <c r="M16" s="20"/>
      <c r="N16" s="20">
        <f>AVERAGE('LZ03-La Geria'!N16,'LZ03-La Geria'!N29,'LZ03-La Geria'!N42,'LZ03-La Geria'!N55,'LZ03-La Geria'!N68,'LZ03-La Geria'!N81,'LZ03-La Geria'!N94,'LZ03-La Geria'!N107,'LZ03-La Geria'!N120,'LZ03-La Geria'!N133,'LZ03-La Geria'!N146)</f>
        <v>34.36666666666667</v>
      </c>
      <c r="O16" s="20">
        <f>AVERAGE('LZ03-La Geria'!O16,'LZ03-La Geria'!O29,'LZ03-La Geria'!O42,'LZ03-La Geria'!O55,'LZ03-La Geria'!O68,'LZ03-La Geria'!O81,'LZ03-La Geria'!O94,'LZ03-La Geria'!O107,'LZ03-La Geria'!O120,'LZ03-La Geria'!O133,'LZ03-La Geria'!O146)</f>
        <v>15.461433600000001</v>
      </c>
      <c r="Q16" s="7" t="s">
        <v>18</v>
      </c>
      <c r="R16" s="8">
        <v>22.5</v>
      </c>
      <c r="S16" s="9">
        <f>FREQUENCY(K15:K26,R16)</f>
        <v>0</v>
      </c>
      <c r="T16" s="7">
        <f>S16</f>
        <v>0</v>
      </c>
      <c r="V16" s="7" t="s">
        <v>18</v>
      </c>
      <c r="W16" s="8">
        <v>22.5</v>
      </c>
      <c r="X16" s="9">
        <f>FREQUENCY(M15:M26,W16)</f>
        <v>0</v>
      </c>
      <c r="Y16" s="7">
        <f>X16</f>
        <v>0</v>
      </c>
    </row>
    <row r="17" spans="1:25" ht="12.75">
      <c r="A17" s="18">
        <v>3</v>
      </c>
      <c r="B17" s="73"/>
      <c r="C17" s="21">
        <f>COUNT('LZ03-La Geria'!C17,'LZ03-La Geria'!C30,'LZ03-La Geria'!C43,'LZ03-La Geria'!C56,'LZ03-La Geria'!C69,'LZ03-La Geria'!C82,'LZ03-La Geria'!C95,'LZ03-La Geria'!C108,'LZ03-La Geria'!C121,'LZ03-La Geria'!C134,'LZ03-La Geria'!C147)</f>
        <v>11</v>
      </c>
      <c r="D17" s="20">
        <f>AVERAGE('LZ03-La Geria'!D17,'LZ03-La Geria'!D30,'LZ03-La Geria'!D43,'LZ03-La Geria'!D56,'LZ03-La Geria'!D69,'LZ03-La Geria'!D82,'LZ03-La Geria'!D95,'LZ03-La Geria'!D108,'LZ03-La Geria'!D121,'LZ03-La Geria'!D134,'LZ03-La Geria'!D147)</f>
        <v>16.775211111111112</v>
      </c>
      <c r="E17" s="20">
        <f>MAX('LZ03-La Geria'!E17,'LZ03-La Geria'!E30,'LZ03-La Geria'!E43,'LZ03-La Geria'!E56,'LZ03-La Geria'!E69,'LZ03-La Geria'!E82,'LZ03-La Geria'!E95,'LZ03-La Geria'!E108,'LZ03-La Geria'!E121,'LZ03-La Geria'!E134,'LZ03-La Geria'!E147)</f>
        <v>31.8</v>
      </c>
      <c r="F17" s="20">
        <f>MIN('LZ03-La Geria'!F17,'LZ03-La Geria'!F30,'LZ03-La Geria'!F43,'LZ03-La Geria'!F56,'LZ03-La Geria'!F69,'LZ03-La Geria'!F82,'LZ03-La Geria'!F95,'LZ03-La Geria'!F108,'LZ03-La Geria'!F121,'LZ03-La Geria'!F134,'LZ03-La Geria'!F147)</f>
        <v>5.9</v>
      </c>
      <c r="G17" s="20">
        <f>AVERAGE('LZ03-La Geria'!G17,'LZ03-La Geria'!G30,'LZ03-La Geria'!G43,'LZ03-La Geria'!G56,'LZ03-La Geria'!G69,'LZ03-La Geria'!G82,'LZ03-La Geria'!G95,'LZ03-La Geria'!G108,'LZ03-La Geria'!G121,'LZ03-La Geria'!G134,'LZ03-La Geria'!G147)</f>
        <v>72.54781111111112</v>
      </c>
      <c r="H17" s="20">
        <f>MAX('LZ03-La Geria'!H17,'LZ03-La Geria'!H30,'LZ03-La Geria'!H43,'LZ03-La Geria'!H56,'LZ03-La Geria'!H69,'LZ03-La Geria'!H82,'LZ03-La Geria'!H95,'LZ03-La Geria'!H108,'LZ03-La Geria'!H121,'LZ03-La Geria'!H134,'LZ03-La Geria'!H147)</f>
        <v>100</v>
      </c>
      <c r="I17" s="20">
        <f>MIN('LZ03-La Geria'!I17,'LZ03-La Geria'!I30,'LZ03-La Geria'!I43,'LZ03-La Geria'!I56,'LZ03-La Geria'!I69,'LZ03-La Geria'!I82,'LZ03-La Geria'!I95,'LZ03-La Geria'!I108,'LZ03-La Geria'!I121,'LZ03-La Geria'!I134,'LZ03-La Geria'!I147)</f>
        <v>9.6</v>
      </c>
      <c r="J17" s="20">
        <f>AVERAGE('LZ03-La Geria'!J17,'LZ03-La Geria'!J30,'LZ03-La Geria'!J43,'LZ03-La Geria'!J56,'LZ03-La Geria'!J69,'LZ03-La Geria'!J82,'LZ03-La Geria'!J95,'LZ03-La Geria'!J108,'LZ03-La Geria'!J121,'LZ03-La Geria'!J134,'LZ03-La Geria'!J147)</f>
        <v>3.9729633333333325</v>
      </c>
      <c r="K17" s="20"/>
      <c r="L17" s="20">
        <f>MAX('LZ03-La Geria'!L17,'LZ03-La Geria'!L30,'LZ03-La Geria'!L43,'LZ03-La Geria'!L56,'LZ03-La Geria'!L69,'LZ03-La Geria'!L82,'LZ03-La Geria'!L95,'LZ03-La Geria'!L108,'LZ03-La Geria'!L121,'LZ03-La Geria'!L134,'LZ03-La Geria'!L147)</f>
        <v>13.7</v>
      </c>
      <c r="M17" s="20"/>
      <c r="N17" s="20">
        <f>AVERAGE('LZ03-La Geria'!N17,'LZ03-La Geria'!N30,'LZ03-La Geria'!N43,'LZ03-La Geria'!N56,'LZ03-La Geria'!N69,'LZ03-La Geria'!N82,'LZ03-La Geria'!N95,'LZ03-La Geria'!N108,'LZ03-La Geria'!N121,'LZ03-La Geria'!N134,'LZ03-La Geria'!N147)</f>
        <v>25.84444444444445</v>
      </c>
      <c r="O17" s="20">
        <f>AVERAGE('LZ03-La Geria'!O17,'LZ03-La Geria'!O30,'LZ03-La Geria'!O43,'LZ03-La Geria'!O56,'LZ03-La Geria'!O69,'LZ03-La Geria'!O82,'LZ03-La Geria'!O95,'LZ03-La Geria'!O108,'LZ03-La Geria'!O121,'LZ03-La Geria'!O134,'LZ03-La Geria'!O147)</f>
        <v>19.4339196</v>
      </c>
      <c r="Q17" s="9" t="s">
        <v>19</v>
      </c>
      <c r="R17" s="8">
        <f aca="true" t="shared" si="0" ref="R17:R23">R16+45</f>
        <v>67.5</v>
      </c>
      <c r="S17" s="9">
        <f>FREQUENCY(K15:K26,R17)</f>
        <v>0</v>
      </c>
      <c r="T17" s="7">
        <f aca="true" t="shared" si="1" ref="T17:T24">S17-S16</f>
        <v>0</v>
      </c>
      <c r="V17" s="9" t="s">
        <v>19</v>
      </c>
      <c r="W17" s="8">
        <f aca="true" t="shared" si="2" ref="W17:W23">W16+45</f>
        <v>67.5</v>
      </c>
      <c r="X17" s="9">
        <f>FREQUENCY(M15:M26,W17)</f>
        <v>0</v>
      </c>
      <c r="Y17" s="7">
        <f aca="true" t="shared" si="3" ref="Y17:Y24">X17-X16</f>
        <v>0</v>
      </c>
    </row>
    <row r="18" spans="1:25" ht="12.75">
      <c r="A18" s="18">
        <v>4</v>
      </c>
      <c r="B18" s="73"/>
      <c r="C18" s="21">
        <f>COUNT('LZ03-La Geria'!C18,'LZ03-La Geria'!C31,'LZ03-La Geria'!C44,'LZ03-La Geria'!C57,'LZ03-La Geria'!C70,'LZ03-La Geria'!C83,'LZ03-La Geria'!C96,'LZ03-La Geria'!C109,'LZ03-La Geria'!C122,'LZ03-La Geria'!C135,'LZ03-La Geria'!C148)</f>
        <v>11</v>
      </c>
      <c r="D18" s="20">
        <f>AVERAGE('LZ03-La Geria'!D18,'LZ03-La Geria'!D31,'LZ03-La Geria'!D44,'LZ03-La Geria'!D57,'LZ03-La Geria'!D70,'LZ03-La Geria'!D83,'LZ03-La Geria'!D96,'LZ03-La Geria'!D109,'LZ03-La Geria'!D122,'LZ03-La Geria'!D135,'LZ03-La Geria'!D148)</f>
        <v>18.68727</v>
      </c>
      <c r="E18" s="20">
        <f>MAX('LZ03-La Geria'!E18,'LZ03-La Geria'!E31,'LZ03-La Geria'!E44,'LZ03-La Geria'!E57,'LZ03-La Geria'!E70,'LZ03-La Geria'!E83,'LZ03-La Geria'!E96,'LZ03-La Geria'!E109,'LZ03-La Geria'!E122,'LZ03-La Geria'!E135,'LZ03-La Geria'!E148)</f>
        <v>51.4</v>
      </c>
      <c r="F18" s="20">
        <f>MIN('LZ03-La Geria'!F18,'LZ03-La Geria'!F31,'LZ03-La Geria'!F44,'LZ03-La Geria'!F57,'LZ03-La Geria'!F70,'LZ03-La Geria'!F83,'LZ03-La Geria'!F96,'LZ03-La Geria'!F109,'LZ03-La Geria'!F122,'LZ03-La Geria'!F135,'LZ03-La Geria'!F148)</f>
        <v>6.9</v>
      </c>
      <c r="G18" s="20">
        <f>AVERAGE('LZ03-La Geria'!G18,'LZ03-La Geria'!G31,'LZ03-La Geria'!G44,'LZ03-La Geria'!G57,'LZ03-La Geria'!G70,'LZ03-La Geria'!G83,'LZ03-La Geria'!G96,'LZ03-La Geria'!G109,'LZ03-La Geria'!G122,'LZ03-La Geria'!G135,'LZ03-La Geria'!G148)</f>
        <v>68.83093000000001</v>
      </c>
      <c r="H18" s="20">
        <f>MAX('LZ03-La Geria'!H18,'LZ03-La Geria'!H31,'LZ03-La Geria'!H44,'LZ03-La Geria'!H57,'LZ03-La Geria'!H70,'LZ03-La Geria'!H83,'LZ03-La Geria'!H96,'LZ03-La Geria'!H109,'LZ03-La Geria'!H122,'LZ03-La Geria'!H135,'LZ03-La Geria'!H148)</f>
        <v>100</v>
      </c>
      <c r="I18" s="20">
        <f>MIN('LZ03-La Geria'!I18,'LZ03-La Geria'!I31,'LZ03-La Geria'!I44,'LZ03-La Geria'!I57,'LZ03-La Geria'!I70,'LZ03-La Geria'!I83,'LZ03-La Geria'!I96,'LZ03-La Geria'!I109,'LZ03-La Geria'!I122,'LZ03-La Geria'!I135,'LZ03-La Geria'!I148)</f>
        <v>6.3</v>
      </c>
      <c r="J18" s="20">
        <f>AVERAGE('LZ03-La Geria'!J18,'LZ03-La Geria'!J31,'LZ03-La Geria'!J44,'LZ03-La Geria'!J57,'LZ03-La Geria'!J70,'LZ03-La Geria'!J83,'LZ03-La Geria'!J96,'LZ03-La Geria'!J109,'LZ03-La Geria'!J122,'LZ03-La Geria'!J135,'LZ03-La Geria'!J148)</f>
        <v>4.118715</v>
      </c>
      <c r="K18" s="20"/>
      <c r="L18" s="20">
        <f>MAX('LZ03-La Geria'!L18,'LZ03-La Geria'!L31,'LZ03-La Geria'!L44,'LZ03-La Geria'!L57,'LZ03-La Geria'!L70,'LZ03-La Geria'!L83,'LZ03-La Geria'!L96,'LZ03-La Geria'!L109,'LZ03-La Geria'!L122,'LZ03-La Geria'!L135,'LZ03-La Geria'!L148)</f>
        <v>12.9</v>
      </c>
      <c r="M18" s="20"/>
      <c r="N18" s="20">
        <f>AVERAGE('LZ03-La Geria'!N18,'LZ03-La Geria'!N31,'LZ03-La Geria'!N44,'LZ03-La Geria'!N57,'LZ03-La Geria'!N70,'LZ03-La Geria'!N83,'LZ03-La Geria'!N96,'LZ03-La Geria'!N109,'LZ03-La Geria'!N122,'LZ03-La Geria'!N135,'LZ03-La Geria'!N148)</f>
        <v>3.4699999999999998</v>
      </c>
      <c r="O18" s="20">
        <f>AVERAGE('LZ03-La Geria'!O18,'LZ03-La Geria'!O31,'LZ03-La Geria'!O44,'LZ03-La Geria'!O57,'LZ03-La Geria'!O70,'LZ03-La Geria'!O83,'LZ03-La Geria'!O96,'LZ03-La Geria'!O109,'LZ03-La Geria'!O122,'LZ03-La Geria'!O135,'LZ03-La Geria'!O148)</f>
        <v>22.846905600000003</v>
      </c>
      <c r="Q18" s="9" t="s">
        <v>20</v>
      </c>
      <c r="R18" s="8">
        <f t="shared" si="0"/>
        <v>112.5</v>
      </c>
      <c r="S18" s="9">
        <f>FREQUENCY(K15:K26,R18)</f>
        <v>0</v>
      </c>
      <c r="T18" s="7">
        <f t="shared" si="1"/>
        <v>0</v>
      </c>
      <c r="V18" s="9" t="s">
        <v>20</v>
      </c>
      <c r="W18" s="8">
        <f t="shared" si="2"/>
        <v>112.5</v>
      </c>
      <c r="X18" s="9">
        <f>FREQUENCY(M15:M26,W18)</f>
        <v>0</v>
      </c>
      <c r="Y18" s="7">
        <f t="shared" si="3"/>
        <v>0</v>
      </c>
    </row>
    <row r="19" spans="1:25" ht="12.75">
      <c r="A19" s="18">
        <v>5</v>
      </c>
      <c r="B19" s="73"/>
      <c r="C19" s="21">
        <f>COUNT('LZ03-La Geria'!C19,'LZ03-La Geria'!C32,'LZ03-La Geria'!C45,'LZ03-La Geria'!C58,'LZ03-La Geria'!C71,'LZ03-La Geria'!C84,'LZ03-La Geria'!C97,'LZ03-La Geria'!C110,'LZ03-La Geria'!C123,'LZ03-La Geria'!C136,'LZ03-La Geria'!C149)</f>
        <v>11</v>
      </c>
      <c r="D19" s="20">
        <f>AVERAGE('LZ03-La Geria'!D19,'LZ03-La Geria'!D32,'LZ03-La Geria'!D45,'LZ03-La Geria'!D58,'LZ03-La Geria'!D71,'LZ03-La Geria'!D84,'LZ03-La Geria'!D97,'LZ03-La Geria'!D110,'LZ03-La Geria'!D123,'LZ03-La Geria'!D136,'LZ03-La Geria'!D149)</f>
        <v>19.448777777777778</v>
      </c>
      <c r="E19" s="20">
        <f>MAX('LZ03-La Geria'!E19,'LZ03-La Geria'!E32,'LZ03-La Geria'!E45,'LZ03-La Geria'!E58,'LZ03-La Geria'!E71,'LZ03-La Geria'!E84,'LZ03-La Geria'!E97,'LZ03-La Geria'!E110,'LZ03-La Geria'!E123,'LZ03-La Geria'!E136,'LZ03-La Geria'!E149)</f>
        <v>47.1</v>
      </c>
      <c r="F19" s="20">
        <f>MIN('LZ03-La Geria'!F19,'LZ03-La Geria'!F32,'LZ03-La Geria'!F45,'LZ03-La Geria'!F58,'LZ03-La Geria'!F71,'LZ03-La Geria'!F84,'LZ03-La Geria'!F97,'LZ03-La Geria'!F110,'LZ03-La Geria'!F123,'LZ03-La Geria'!F136,'LZ03-La Geria'!F149)</f>
        <v>10</v>
      </c>
      <c r="G19" s="20">
        <f>AVERAGE('LZ03-La Geria'!G19,'LZ03-La Geria'!G32,'LZ03-La Geria'!G45,'LZ03-La Geria'!G58,'LZ03-La Geria'!G71,'LZ03-La Geria'!G84,'LZ03-La Geria'!G97,'LZ03-La Geria'!G110,'LZ03-La Geria'!G123,'LZ03-La Geria'!G136,'LZ03-La Geria'!G149)</f>
        <v>67.48266666666667</v>
      </c>
      <c r="H19" s="20">
        <f>MAX('LZ03-La Geria'!H19,'LZ03-La Geria'!H32,'LZ03-La Geria'!H45,'LZ03-La Geria'!H58,'LZ03-La Geria'!H71,'LZ03-La Geria'!H84,'LZ03-La Geria'!H97,'LZ03-La Geria'!H110,'LZ03-La Geria'!H123,'LZ03-La Geria'!H136,'LZ03-La Geria'!H149)</f>
        <v>100</v>
      </c>
      <c r="I19" s="20">
        <f>MIN('LZ03-La Geria'!I19,'LZ03-La Geria'!I32,'LZ03-La Geria'!I45,'LZ03-La Geria'!I58,'LZ03-La Geria'!I71,'LZ03-La Geria'!I84,'LZ03-La Geria'!I97,'LZ03-La Geria'!I110,'LZ03-La Geria'!I123,'LZ03-La Geria'!I136,'LZ03-La Geria'!I149)</f>
        <v>4.2</v>
      </c>
      <c r="J19" s="20">
        <f>AVERAGE('LZ03-La Geria'!J19,'LZ03-La Geria'!J32,'LZ03-La Geria'!J45,'LZ03-La Geria'!J58,'LZ03-La Geria'!J71,'LZ03-La Geria'!J84,'LZ03-La Geria'!J97,'LZ03-La Geria'!J110,'LZ03-La Geria'!J123,'LZ03-La Geria'!J136,'LZ03-La Geria'!J149)</f>
        <v>4.244945555555557</v>
      </c>
      <c r="K19" s="20"/>
      <c r="L19" s="20">
        <f>MAX('LZ03-La Geria'!L19,'LZ03-La Geria'!L32,'LZ03-La Geria'!L45,'LZ03-La Geria'!L58,'LZ03-La Geria'!L71,'LZ03-La Geria'!L84,'LZ03-La Geria'!L97,'LZ03-La Geria'!L110,'LZ03-La Geria'!L123,'LZ03-La Geria'!L136,'LZ03-La Geria'!L149)</f>
        <v>18.4</v>
      </c>
      <c r="M19" s="20"/>
      <c r="N19" s="20">
        <f>AVERAGE('LZ03-La Geria'!N19,'LZ03-La Geria'!N32,'LZ03-La Geria'!N45,'LZ03-La Geria'!N58,'LZ03-La Geria'!N71,'LZ03-La Geria'!N84,'LZ03-La Geria'!N97,'LZ03-La Geria'!N110,'LZ03-La Geria'!N123,'LZ03-La Geria'!N136,'LZ03-La Geria'!N149)</f>
        <v>1.6555555555555554</v>
      </c>
      <c r="O19" s="20">
        <f>AVERAGE('LZ03-La Geria'!O19,'LZ03-La Geria'!O32,'LZ03-La Geria'!O45,'LZ03-La Geria'!O58,'LZ03-La Geria'!O71,'LZ03-La Geria'!O84,'LZ03-La Geria'!O97,'LZ03-La Geria'!O110,'LZ03-La Geria'!O123,'LZ03-La Geria'!O136,'LZ03-La Geria'!O149)</f>
        <v>24.0628536</v>
      </c>
      <c r="Q19" s="9" t="s">
        <v>21</v>
      </c>
      <c r="R19" s="8">
        <f t="shared" si="0"/>
        <v>157.5</v>
      </c>
      <c r="S19" s="9">
        <f>FREQUENCY(K15:K26,R19)</f>
        <v>0</v>
      </c>
      <c r="T19" s="7">
        <f t="shared" si="1"/>
        <v>0</v>
      </c>
      <c r="V19" s="9" t="s">
        <v>21</v>
      </c>
      <c r="W19" s="8">
        <f t="shared" si="2"/>
        <v>157.5</v>
      </c>
      <c r="X19" s="9">
        <f>FREQUENCY(M15:M26,W19)</f>
        <v>0</v>
      </c>
      <c r="Y19" s="7">
        <f t="shared" si="3"/>
        <v>0</v>
      </c>
    </row>
    <row r="20" spans="1:25" ht="12.75">
      <c r="A20" s="18">
        <v>6</v>
      </c>
      <c r="B20" s="73"/>
      <c r="C20" s="21">
        <f>COUNT('LZ03-La Geria'!C20,'LZ03-La Geria'!C33,'LZ03-La Geria'!C46,'LZ03-La Geria'!C59,'LZ03-La Geria'!C72,'LZ03-La Geria'!C85,'LZ03-La Geria'!C98,'LZ03-La Geria'!C111,'LZ03-La Geria'!C124,'LZ03-La Geria'!C137,'LZ03-La Geria'!C150)</f>
        <v>11</v>
      </c>
      <c r="D20" s="20">
        <f>AVERAGE('LZ03-La Geria'!D20,'LZ03-La Geria'!D33,'LZ03-La Geria'!D46,'LZ03-La Geria'!D59,'LZ03-La Geria'!D72,'LZ03-La Geria'!D85,'LZ03-La Geria'!D98,'LZ03-La Geria'!D111,'LZ03-La Geria'!D124,'LZ03-La Geria'!D137,'LZ03-La Geria'!D150)</f>
        <v>19.7627375</v>
      </c>
      <c r="E20" s="20">
        <f>MAX('LZ03-La Geria'!E20,'LZ03-La Geria'!E33,'LZ03-La Geria'!E46,'LZ03-La Geria'!E59,'LZ03-La Geria'!E72,'LZ03-La Geria'!E85,'LZ03-La Geria'!E98,'LZ03-La Geria'!E111,'LZ03-La Geria'!E124,'LZ03-La Geria'!E137,'LZ03-La Geria'!E150)</f>
        <v>37.9</v>
      </c>
      <c r="F20" s="20">
        <f>MIN('LZ03-La Geria'!F20,'LZ03-La Geria'!F33,'LZ03-La Geria'!F46,'LZ03-La Geria'!F59,'LZ03-La Geria'!F72,'LZ03-La Geria'!F85,'LZ03-La Geria'!F98,'LZ03-La Geria'!F111,'LZ03-La Geria'!F124,'LZ03-La Geria'!F137,'LZ03-La Geria'!F150)</f>
        <v>11.5</v>
      </c>
      <c r="G20" s="20">
        <f>AVERAGE('LZ03-La Geria'!G20,'LZ03-La Geria'!G33,'LZ03-La Geria'!G46,'LZ03-La Geria'!G59,'LZ03-La Geria'!G72,'LZ03-La Geria'!G85,'LZ03-La Geria'!G98,'LZ03-La Geria'!G111,'LZ03-La Geria'!G124,'LZ03-La Geria'!G137,'LZ03-La Geria'!G150)</f>
        <v>73.76221111111111</v>
      </c>
      <c r="H20" s="20">
        <f>MAX('LZ03-La Geria'!H20,'LZ03-La Geria'!H33,'LZ03-La Geria'!H46,'LZ03-La Geria'!H59,'LZ03-La Geria'!H72,'LZ03-La Geria'!H85,'LZ03-La Geria'!H98,'LZ03-La Geria'!H111,'LZ03-La Geria'!H124,'LZ03-La Geria'!H137,'LZ03-La Geria'!H150)</f>
        <v>98.4</v>
      </c>
      <c r="I20" s="20">
        <f>MIN('LZ03-La Geria'!I20,'LZ03-La Geria'!I33,'LZ03-La Geria'!I46,'LZ03-La Geria'!I59,'LZ03-La Geria'!I72,'LZ03-La Geria'!I85,'LZ03-La Geria'!I98,'LZ03-La Geria'!I111,'LZ03-La Geria'!I124,'LZ03-La Geria'!I137,'LZ03-La Geria'!I150)</f>
        <v>12.6</v>
      </c>
      <c r="J20" s="20">
        <f>AVERAGE('LZ03-La Geria'!J20,'LZ03-La Geria'!J33,'LZ03-La Geria'!J46,'LZ03-La Geria'!J59,'LZ03-La Geria'!J72,'LZ03-La Geria'!J85,'LZ03-La Geria'!J98,'LZ03-La Geria'!J111,'LZ03-La Geria'!J124,'LZ03-La Geria'!J137,'LZ03-La Geria'!J150)</f>
        <v>4.638562222222223</v>
      </c>
      <c r="K20" s="20"/>
      <c r="L20" s="20">
        <f>MAX('LZ03-La Geria'!L20,'LZ03-La Geria'!L33,'LZ03-La Geria'!L46,'LZ03-La Geria'!L59,'LZ03-La Geria'!L72,'LZ03-La Geria'!L85,'LZ03-La Geria'!L98,'LZ03-La Geria'!L111,'LZ03-La Geria'!L124,'LZ03-La Geria'!L137,'LZ03-La Geria'!L150)</f>
        <v>13.8</v>
      </c>
      <c r="M20" s="20"/>
      <c r="N20" s="20">
        <f>AVERAGE('LZ03-La Geria'!N20,'LZ03-La Geria'!N33,'LZ03-La Geria'!N46,'LZ03-La Geria'!N59,'LZ03-La Geria'!N72,'LZ03-La Geria'!N85,'LZ03-La Geria'!N98,'LZ03-La Geria'!N111,'LZ03-La Geria'!N124,'LZ03-La Geria'!N137,'LZ03-La Geria'!N150)</f>
        <v>1.1333333333333333</v>
      </c>
      <c r="O20" s="20">
        <f>AVERAGE('LZ03-La Geria'!O20,'LZ03-La Geria'!O33,'LZ03-La Geria'!O46,'LZ03-La Geria'!O59,'LZ03-La Geria'!O72,'LZ03-La Geria'!O85,'LZ03-La Geria'!O98,'LZ03-La Geria'!O111,'LZ03-La Geria'!O124,'LZ03-La Geria'!O137,'LZ03-La Geria'!O150)</f>
        <v>24.7767552</v>
      </c>
      <c r="Q20" s="9" t="s">
        <v>22</v>
      </c>
      <c r="R20" s="8">
        <f t="shared" si="0"/>
        <v>202.5</v>
      </c>
      <c r="S20" s="9">
        <f>FREQUENCY(K15:K26,R20)</f>
        <v>0</v>
      </c>
      <c r="T20" s="7">
        <f t="shared" si="1"/>
        <v>0</v>
      </c>
      <c r="V20" s="9" t="s">
        <v>22</v>
      </c>
      <c r="W20" s="8">
        <f t="shared" si="2"/>
        <v>202.5</v>
      </c>
      <c r="X20" s="9">
        <f>FREQUENCY(M15:M26,W20)</f>
        <v>0</v>
      </c>
      <c r="Y20" s="7">
        <f t="shared" si="3"/>
        <v>0</v>
      </c>
    </row>
    <row r="21" spans="1:25" ht="12.75">
      <c r="A21" s="18">
        <v>7</v>
      </c>
      <c r="B21" s="73"/>
      <c r="C21" s="21">
        <f>COUNT('LZ03-La Geria'!C21,'LZ03-La Geria'!C34,'LZ03-La Geria'!C47,'LZ03-La Geria'!C60,'LZ03-La Geria'!C73,'LZ03-La Geria'!C86,'LZ03-La Geria'!C99,'LZ03-La Geria'!C112,'LZ03-La Geria'!C125,'LZ03-La Geria'!C138,'LZ03-La Geria'!C151)</f>
        <v>11</v>
      </c>
      <c r="D21" s="20">
        <f>AVERAGE('LZ03-La Geria'!D21,'LZ03-La Geria'!D34,'LZ03-La Geria'!D47,'LZ03-La Geria'!D60,'LZ03-La Geria'!D73,'LZ03-La Geria'!D86,'LZ03-La Geria'!D99,'LZ03-La Geria'!D112,'LZ03-La Geria'!D125,'LZ03-La Geria'!D138,'LZ03-La Geria'!D151)</f>
        <v>21.0361375</v>
      </c>
      <c r="E21" s="20">
        <f>MAX('LZ03-La Geria'!E21,'LZ03-La Geria'!E34,'LZ03-La Geria'!E47,'LZ03-La Geria'!E60,'LZ03-La Geria'!E73,'LZ03-La Geria'!E86,'LZ03-La Geria'!E99,'LZ03-La Geria'!E112,'LZ03-La Geria'!E125,'LZ03-La Geria'!E138,'LZ03-La Geria'!E151)</f>
        <v>37.2</v>
      </c>
      <c r="F21" s="20">
        <f>MIN('LZ03-La Geria'!F21,'LZ03-La Geria'!F34,'LZ03-La Geria'!F47,'LZ03-La Geria'!F60,'LZ03-La Geria'!F73,'LZ03-La Geria'!F86,'LZ03-La Geria'!F99,'LZ03-La Geria'!F112,'LZ03-La Geria'!F125,'LZ03-La Geria'!F138,'LZ03-La Geria'!F151)</f>
        <v>16</v>
      </c>
      <c r="G21" s="20">
        <f>AVERAGE('LZ03-La Geria'!G21,'LZ03-La Geria'!G34,'LZ03-La Geria'!G47,'LZ03-La Geria'!G60,'LZ03-La Geria'!G73,'LZ03-La Geria'!G86,'LZ03-La Geria'!G99,'LZ03-La Geria'!G112,'LZ03-La Geria'!G125,'LZ03-La Geria'!G138,'LZ03-La Geria'!G151)</f>
        <v>76.3587875</v>
      </c>
      <c r="H21" s="20">
        <f>MAX('LZ03-La Geria'!H21,'LZ03-La Geria'!H34,'LZ03-La Geria'!H47,'LZ03-La Geria'!H60,'LZ03-La Geria'!H73,'LZ03-La Geria'!H86,'LZ03-La Geria'!H99,'LZ03-La Geria'!H112,'LZ03-La Geria'!H125,'LZ03-La Geria'!H138,'LZ03-La Geria'!H151)</f>
        <v>100</v>
      </c>
      <c r="I21" s="20">
        <f>MIN('LZ03-La Geria'!I21,'LZ03-La Geria'!I34,'LZ03-La Geria'!I47,'LZ03-La Geria'!I60,'LZ03-La Geria'!I73,'LZ03-La Geria'!I86,'LZ03-La Geria'!I99,'LZ03-La Geria'!I112,'LZ03-La Geria'!I125,'LZ03-La Geria'!I138,'LZ03-La Geria'!I151)</f>
        <v>13.1</v>
      </c>
      <c r="J21" s="20">
        <f>AVERAGE('LZ03-La Geria'!J21,'LZ03-La Geria'!J34,'LZ03-La Geria'!J47,'LZ03-La Geria'!J60,'LZ03-La Geria'!J73,'LZ03-La Geria'!J86,'LZ03-La Geria'!J99,'LZ03-La Geria'!J112,'LZ03-La Geria'!J125,'LZ03-La Geria'!J138,'LZ03-La Geria'!J151)</f>
        <v>4.83331</v>
      </c>
      <c r="K21" s="20"/>
      <c r="L21" s="20">
        <f>MAX('LZ03-La Geria'!L21,'LZ03-La Geria'!L34,'LZ03-La Geria'!L47,'LZ03-La Geria'!L60,'LZ03-La Geria'!L73,'LZ03-La Geria'!L86,'LZ03-La Geria'!L99,'LZ03-La Geria'!L112,'LZ03-La Geria'!L125,'LZ03-La Geria'!L138,'LZ03-La Geria'!L151)</f>
        <v>37.9</v>
      </c>
      <c r="M21" s="20"/>
      <c r="N21" s="20">
        <f>AVERAGE('LZ03-La Geria'!N21,'LZ03-La Geria'!N34,'LZ03-La Geria'!N47,'LZ03-La Geria'!N60,'LZ03-La Geria'!N73,'LZ03-La Geria'!N86,'LZ03-La Geria'!N99,'LZ03-La Geria'!N112,'LZ03-La Geria'!N125,'LZ03-La Geria'!N138,'LZ03-La Geria'!N151)</f>
        <v>0.25</v>
      </c>
      <c r="O21" s="20">
        <f>AVERAGE('LZ03-La Geria'!O21,'LZ03-La Geria'!O34,'LZ03-La Geria'!O47,'LZ03-La Geria'!O60,'LZ03-La Geria'!O73,'LZ03-La Geria'!O86,'LZ03-La Geria'!O99,'LZ03-La Geria'!O112,'LZ03-La Geria'!O125,'LZ03-La Geria'!O138,'LZ03-La Geria'!O151)</f>
        <v>25.1004096</v>
      </c>
      <c r="Q21" s="9" t="s">
        <v>23</v>
      </c>
      <c r="R21" s="8">
        <f t="shared" si="0"/>
        <v>247.5</v>
      </c>
      <c r="S21" s="9">
        <f>FREQUENCY(K15:K26,R21)</f>
        <v>0</v>
      </c>
      <c r="T21" s="7">
        <f t="shared" si="1"/>
        <v>0</v>
      </c>
      <c r="V21" s="9" t="s">
        <v>23</v>
      </c>
      <c r="W21" s="8">
        <f t="shared" si="2"/>
        <v>247.5</v>
      </c>
      <c r="X21" s="9">
        <f>FREQUENCY(M15:M26,W21)</f>
        <v>0</v>
      </c>
      <c r="Y21" s="7">
        <f t="shared" si="3"/>
        <v>0</v>
      </c>
    </row>
    <row r="22" spans="1:25" ht="12.75">
      <c r="A22" s="18">
        <v>8</v>
      </c>
      <c r="B22" s="73"/>
      <c r="C22" s="21">
        <f>COUNT('LZ03-La Geria'!C22,'LZ03-La Geria'!C35,'LZ03-La Geria'!C48,'LZ03-La Geria'!C61,'LZ03-La Geria'!C74,'LZ03-La Geria'!C87,'LZ03-La Geria'!C100,'LZ03-La Geria'!C113,'LZ03-La Geria'!C126,'LZ03-La Geria'!C139,'LZ03-La Geria'!C152)</f>
        <v>11</v>
      </c>
      <c r="D22" s="20">
        <f>AVERAGE('LZ03-La Geria'!D22,'LZ03-La Geria'!D35,'LZ03-La Geria'!D48,'LZ03-La Geria'!D61,'LZ03-La Geria'!D74,'LZ03-La Geria'!D87,'LZ03-La Geria'!D100,'LZ03-La Geria'!D113,'LZ03-La Geria'!D126,'LZ03-La Geria'!D139,'LZ03-La Geria'!D152)</f>
        <v>22.52124444444444</v>
      </c>
      <c r="E22" s="20">
        <f>MAX('LZ03-La Geria'!E22,'LZ03-La Geria'!E35,'LZ03-La Geria'!E48,'LZ03-La Geria'!E61,'LZ03-La Geria'!E74,'LZ03-La Geria'!E87,'LZ03-La Geria'!E100,'LZ03-La Geria'!E113,'LZ03-La Geria'!E126,'LZ03-La Geria'!E139,'LZ03-La Geria'!E152)</f>
        <v>43</v>
      </c>
      <c r="F22" s="20">
        <f>MIN('LZ03-La Geria'!F22,'LZ03-La Geria'!F35,'LZ03-La Geria'!F48,'LZ03-La Geria'!F61,'LZ03-La Geria'!F74,'LZ03-La Geria'!F87,'LZ03-La Geria'!F100,'LZ03-La Geria'!F113,'LZ03-La Geria'!F126,'LZ03-La Geria'!F139,'LZ03-La Geria'!F152)</f>
        <v>16.8</v>
      </c>
      <c r="G22" s="20">
        <f>AVERAGE('LZ03-La Geria'!G22,'LZ03-La Geria'!G35,'LZ03-La Geria'!G48,'LZ03-La Geria'!G61,'LZ03-La Geria'!G74,'LZ03-La Geria'!G87,'LZ03-La Geria'!G100,'LZ03-La Geria'!G113,'LZ03-La Geria'!G126,'LZ03-La Geria'!G139,'LZ03-La Geria'!G152)</f>
        <v>75.25996666666667</v>
      </c>
      <c r="H22" s="20">
        <f>MAX('LZ03-La Geria'!H22,'LZ03-La Geria'!H35,'LZ03-La Geria'!H48,'LZ03-La Geria'!H61,'LZ03-La Geria'!H74,'LZ03-La Geria'!H87,'LZ03-La Geria'!H100,'LZ03-La Geria'!H113,'LZ03-La Geria'!H126,'LZ03-La Geria'!H139,'LZ03-La Geria'!H152)</f>
        <v>100</v>
      </c>
      <c r="I22" s="20">
        <f>MIN('LZ03-La Geria'!I22,'LZ03-La Geria'!I35,'LZ03-La Geria'!I48,'LZ03-La Geria'!I61,'LZ03-La Geria'!I74,'LZ03-La Geria'!I87,'LZ03-La Geria'!I100,'LZ03-La Geria'!I113,'LZ03-La Geria'!I126,'LZ03-La Geria'!I139,'LZ03-La Geria'!I152)</f>
        <v>10</v>
      </c>
      <c r="J22" s="20">
        <f>AVERAGE('LZ03-La Geria'!J22,'LZ03-La Geria'!J35,'LZ03-La Geria'!J48,'LZ03-La Geria'!J61,'LZ03-La Geria'!J74,'LZ03-La Geria'!J87,'LZ03-La Geria'!J100,'LZ03-La Geria'!J113,'LZ03-La Geria'!J126,'LZ03-La Geria'!J139,'LZ03-La Geria'!J152)</f>
        <v>4.670298888888889</v>
      </c>
      <c r="K22" s="20"/>
      <c r="L22" s="20">
        <f>MAX('LZ03-La Geria'!L22,'LZ03-La Geria'!L35,'LZ03-La Geria'!L48,'LZ03-La Geria'!L61,'LZ03-La Geria'!L74,'LZ03-La Geria'!L87,'LZ03-La Geria'!L100,'LZ03-La Geria'!L113,'LZ03-La Geria'!L126,'LZ03-La Geria'!L139,'LZ03-La Geria'!L152)</f>
        <v>12.8</v>
      </c>
      <c r="M22" s="20"/>
      <c r="N22" s="20">
        <f>AVERAGE('LZ03-La Geria'!N22,'LZ03-La Geria'!N35,'LZ03-La Geria'!N48,'LZ03-La Geria'!N61,'LZ03-La Geria'!N74,'LZ03-La Geria'!N87,'LZ03-La Geria'!N100,'LZ03-La Geria'!N113,'LZ03-La Geria'!N126,'LZ03-La Geria'!N139,'LZ03-La Geria'!N152)</f>
        <v>6.533333333333335</v>
      </c>
      <c r="O22" s="20">
        <f>AVERAGE('LZ03-La Geria'!O22,'LZ03-La Geria'!O35,'LZ03-La Geria'!O48,'LZ03-La Geria'!O61,'LZ03-La Geria'!O74,'LZ03-La Geria'!O87,'LZ03-La Geria'!O100,'LZ03-La Geria'!O113,'LZ03-La Geria'!O126,'LZ03-La Geria'!O139,'LZ03-La Geria'!O152)</f>
        <v>23.695824</v>
      </c>
      <c r="Q22" s="9" t="s">
        <v>24</v>
      </c>
      <c r="R22" s="8">
        <f t="shared" si="0"/>
        <v>292.5</v>
      </c>
      <c r="S22" s="9">
        <f>FREQUENCY(K15:K26,R22)</f>
        <v>0</v>
      </c>
      <c r="T22" s="7">
        <f t="shared" si="1"/>
        <v>0</v>
      </c>
      <c r="V22" s="9" t="s">
        <v>24</v>
      </c>
      <c r="W22" s="8">
        <f t="shared" si="2"/>
        <v>292.5</v>
      </c>
      <c r="X22" s="9">
        <f>FREQUENCY(M15:M26,W22)</f>
        <v>0</v>
      </c>
      <c r="Y22" s="7">
        <f t="shared" si="3"/>
        <v>0</v>
      </c>
    </row>
    <row r="23" spans="1:25" ht="12.75">
      <c r="A23" s="18">
        <v>9</v>
      </c>
      <c r="B23" s="73"/>
      <c r="C23" s="21">
        <f>COUNT('LZ03-La Geria'!C23,'LZ03-La Geria'!C36,'LZ03-La Geria'!C49,'LZ03-La Geria'!C62,'LZ03-La Geria'!C75,'LZ03-La Geria'!C88,'LZ03-La Geria'!C101,'LZ03-La Geria'!C114,'LZ03-La Geria'!C127,'LZ03-La Geria'!C140,'LZ03-La Geria'!C153)</f>
        <v>11</v>
      </c>
      <c r="D23" s="20">
        <f>AVERAGE('LZ03-La Geria'!D23,'LZ03-La Geria'!D36,'LZ03-La Geria'!D49,'LZ03-La Geria'!D62,'LZ03-La Geria'!D75,'LZ03-La Geria'!D88,'LZ03-La Geria'!D101,'LZ03-La Geria'!D114,'LZ03-La Geria'!D127,'LZ03-La Geria'!D140,'LZ03-La Geria'!D153)</f>
        <v>21.876599999999996</v>
      </c>
      <c r="E23" s="20">
        <f>MAX('LZ03-La Geria'!E23,'LZ03-La Geria'!E36,'LZ03-La Geria'!E49,'LZ03-La Geria'!E62,'LZ03-La Geria'!E75,'LZ03-La Geria'!E88,'LZ03-La Geria'!E101,'LZ03-La Geria'!E114,'LZ03-La Geria'!E127,'LZ03-La Geria'!E140,'LZ03-La Geria'!E153)</f>
        <v>35.5</v>
      </c>
      <c r="F23" s="20">
        <f>MIN('LZ03-La Geria'!F23,'LZ03-La Geria'!F36,'LZ03-La Geria'!F49,'LZ03-La Geria'!F62,'LZ03-La Geria'!F75,'LZ03-La Geria'!F88,'LZ03-La Geria'!F101,'LZ03-La Geria'!F114,'LZ03-La Geria'!F127,'LZ03-La Geria'!F140,'LZ03-La Geria'!F153)</f>
        <v>11.9</v>
      </c>
      <c r="G23" s="20">
        <f>AVERAGE('LZ03-La Geria'!G23,'LZ03-La Geria'!G36,'LZ03-La Geria'!G49,'LZ03-La Geria'!G62,'LZ03-La Geria'!G75,'LZ03-La Geria'!G88,'LZ03-La Geria'!G101,'LZ03-La Geria'!G114,'LZ03-La Geria'!G127,'LZ03-La Geria'!G140,'LZ03-La Geria'!G153)</f>
        <v>75.31444444444443</v>
      </c>
      <c r="H23" s="20">
        <f>MAX('LZ03-La Geria'!H23,'LZ03-La Geria'!H36,'LZ03-La Geria'!H49,'LZ03-La Geria'!H62,'LZ03-La Geria'!H75,'LZ03-La Geria'!H88,'LZ03-La Geria'!H101,'LZ03-La Geria'!H114,'LZ03-La Geria'!H127,'LZ03-La Geria'!H140,'LZ03-La Geria'!H153)</f>
        <v>100</v>
      </c>
      <c r="I23" s="20">
        <f>MIN('LZ03-La Geria'!I23,'LZ03-La Geria'!I36,'LZ03-La Geria'!I49,'LZ03-La Geria'!I62,'LZ03-La Geria'!I75,'LZ03-La Geria'!I88,'LZ03-La Geria'!I101,'LZ03-La Geria'!I114,'LZ03-La Geria'!I127,'LZ03-La Geria'!I140,'LZ03-La Geria'!I153)</f>
        <v>16</v>
      </c>
      <c r="J23" s="20">
        <f>AVERAGE('LZ03-La Geria'!J23,'LZ03-La Geria'!J36,'LZ03-La Geria'!J49,'LZ03-La Geria'!J62,'LZ03-La Geria'!J75,'LZ03-La Geria'!J88,'LZ03-La Geria'!J101,'LZ03-La Geria'!J114,'LZ03-La Geria'!J127,'LZ03-La Geria'!J140,'LZ03-La Geria'!J153)</f>
        <v>3.283968</v>
      </c>
      <c r="K23" s="20"/>
      <c r="L23" s="20">
        <f>MAX('LZ03-La Geria'!L23,'LZ03-La Geria'!L36,'LZ03-La Geria'!L49,'LZ03-La Geria'!L62,'LZ03-La Geria'!L75,'LZ03-La Geria'!L88,'LZ03-La Geria'!L101,'LZ03-La Geria'!L114,'LZ03-La Geria'!L127,'LZ03-La Geria'!L140,'LZ03-La Geria'!L153)</f>
        <v>36.4</v>
      </c>
      <c r="M23" s="20"/>
      <c r="N23" s="20">
        <f>AVERAGE('LZ03-La Geria'!N23,'LZ03-La Geria'!N36,'LZ03-La Geria'!N49,'LZ03-La Geria'!N62,'LZ03-La Geria'!N75,'LZ03-La Geria'!N88,'LZ03-La Geria'!N101,'LZ03-La Geria'!N114,'LZ03-La Geria'!N127,'LZ03-La Geria'!N140,'LZ03-La Geria'!N153)</f>
        <v>3.1700000000000004</v>
      </c>
      <c r="O23" s="20">
        <f>AVERAGE('LZ03-La Geria'!O23,'LZ03-La Geria'!O36,'LZ03-La Geria'!O49,'LZ03-La Geria'!O62,'LZ03-La Geria'!O75,'LZ03-La Geria'!O88,'LZ03-La Geria'!O101,'LZ03-La Geria'!O114,'LZ03-La Geria'!O127,'LZ03-La Geria'!O140,'LZ03-La Geria'!O153)</f>
        <v>20.37724992</v>
      </c>
      <c r="Q23" s="9" t="s">
        <v>25</v>
      </c>
      <c r="R23" s="8">
        <f t="shared" si="0"/>
        <v>337.5</v>
      </c>
      <c r="S23" s="9">
        <f>FREQUENCY(K15:K26,R23)</f>
        <v>0</v>
      </c>
      <c r="T23" s="7">
        <f t="shared" si="1"/>
        <v>0</v>
      </c>
      <c r="V23" s="9" t="s">
        <v>25</v>
      </c>
      <c r="W23" s="8">
        <f t="shared" si="2"/>
        <v>337.5</v>
      </c>
      <c r="X23" s="9">
        <f>FREQUENCY(M15:M26,W23)</f>
        <v>0</v>
      </c>
      <c r="Y23" s="7">
        <f t="shared" si="3"/>
        <v>0</v>
      </c>
    </row>
    <row r="24" spans="1:25" ht="12.75">
      <c r="A24" s="18">
        <v>10</v>
      </c>
      <c r="B24" s="73"/>
      <c r="C24" s="21">
        <f>COUNT('LZ03-La Geria'!C24,'LZ03-La Geria'!C37,'LZ03-La Geria'!C50,'LZ03-La Geria'!C63,'LZ03-La Geria'!C76,'LZ03-La Geria'!C89,'LZ03-La Geria'!C102,'LZ03-La Geria'!C115,'LZ03-La Geria'!C128,'LZ03-La Geria'!C141,'LZ03-La Geria'!C154)</f>
        <v>11</v>
      </c>
      <c r="D24" s="20">
        <f>AVERAGE('LZ03-La Geria'!D24,'LZ03-La Geria'!D37,'LZ03-La Geria'!D50,'LZ03-La Geria'!D63,'LZ03-La Geria'!D76,'LZ03-La Geria'!D89,'LZ03-La Geria'!D102,'LZ03-La Geria'!D115,'LZ03-La Geria'!D128,'LZ03-La Geria'!D141,'LZ03-La Geria'!D154)</f>
        <v>21.045099999999998</v>
      </c>
      <c r="E24" s="20">
        <f>MAX('LZ03-La Geria'!E24,'LZ03-La Geria'!E37,'LZ03-La Geria'!E50,'LZ03-La Geria'!E63,'LZ03-La Geria'!E76,'LZ03-La Geria'!E89,'LZ03-La Geria'!E102,'LZ03-La Geria'!E115,'LZ03-La Geria'!E128,'LZ03-La Geria'!E141,'LZ03-La Geria'!E154)</f>
        <v>46.9</v>
      </c>
      <c r="F24" s="20">
        <f>MIN('LZ03-La Geria'!F24,'LZ03-La Geria'!F37,'LZ03-La Geria'!F50,'LZ03-La Geria'!F63,'LZ03-La Geria'!F76,'LZ03-La Geria'!F89,'LZ03-La Geria'!F102,'LZ03-La Geria'!F115,'LZ03-La Geria'!F128,'LZ03-La Geria'!F141,'LZ03-La Geria'!F154)</f>
        <v>12.2</v>
      </c>
      <c r="G24" s="20">
        <f>AVERAGE('LZ03-La Geria'!G24,'LZ03-La Geria'!G37,'LZ03-La Geria'!G50,'LZ03-La Geria'!G63,'LZ03-La Geria'!G76,'LZ03-La Geria'!G89,'LZ03-La Geria'!G102,'LZ03-La Geria'!G115,'LZ03-La Geria'!G128,'LZ03-La Geria'!G141,'LZ03-La Geria'!G154)</f>
        <v>72.76554999999999</v>
      </c>
      <c r="H24" s="20">
        <f>MAX('LZ03-La Geria'!H24,'LZ03-La Geria'!H37,'LZ03-La Geria'!H50,'LZ03-La Geria'!H63,'LZ03-La Geria'!H76,'LZ03-La Geria'!H89,'LZ03-La Geria'!H102,'LZ03-La Geria'!H115,'LZ03-La Geria'!H128,'LZ03-La Geria'!H141,'LZ03-La Geria'!H154)</f>
        <v>100</v>
      </c>
      <c r="I24" s="20">
        <f>MIN('LZ03-La Geria'!I24,'LZ03-La Geria'!I37,'LZ03-La Geria'!I50,'LZ03-La Geria'!I63,'LZ03-La Geria'!I76,'LZ03-La Geria'!I89,'LZ03-La Geria'!I102,'LZ03-La Geria'!I115,'LZ03-La Geria'!I128,'LZ03-La Geria'!I141,'LZ03-La Geria'!I154)</f>
        <v>11.9</v>
      </c>
      <c r="J24" s="20">
        <f>AVERAGE('LZ03-La Geria'!J24,'LZ03-La Geria'!J37,'LZ03-La Geria'!J50,'LZ03-La Geria'!J63,'LZ03-La Geria'!J76,'LZ03-La Geria'!J89,'LZ03-La Geria'!J102,'LZ03-La Geria'!J115,'LZ03-La Geria'!J128,'LZ03-La Geria'!J141,'LZ03-La Geria'!J154)</f>
        <v>3.0683459999999996</v>
      </c>
      <c r="K24" s="20"/>
      <c r="L24" s="20">
        <f>MAX('LZ03-La Geria'!L24,'LZ03-La Geria'!L37,'LZ03-La Geria'!L50,'LZ03-La Geria'!L63,'LZ03-La Geria'!L76,'LZ03-La Geria'!L89,'LZ03-La Geria'!L102,'LZ03-La Geria'!L115,'LZ03-La Geria'!L128,'LZ03-La Geria'!L141,'LZ03-La Geria'!L154)</f>
        <v>11.2</v>
      </c>
      <c r="M24" s="20"/>
      <c r="N24" s="20">
        <f>AVERAGE('LZ03-La Geria'!N24,'LZ03-La Geria'!N37,'LZ03-La Geria'!N50,'LZ03-La Geria'!N63,'LZ03-La Geria'!N76,'LZ03-La Geria'!N89,'LZ03-La Geria'!N102,'LZ03-La Geria'!N115,'LZ03-La Geria'!N128,'LZ03-La Geria'!N141,'LZ03-La Geria'!N154)</f>
        <v>35.32000000000001</v>
      </c>
      <c r="O24" s="20">
        <f>AVERAGE('LZ03-La Geria'!O24,'LZ03-La Geria'!O37,'LZ03-La Geria'!O50,'LZ03-La Geria'!O63,'LZ03-La Geria'!O76,'LZ03-La Geria'!O89,'LZ03-La Geria'!O102,'LZ03-La Geria'!O115,'LZ03-La Geria'!O128,'LZ03-La Geria'!O141,'LZ03-La Geria'!O154)</f>
        <v>15.901928640000003</v>
      </c>
      <c r="Q24" s="7" t="s">
        <v>18</v>
      </c>
      <c r="R24" s="9">
        <v>360</v>
      </c>
      <c r="S24" s="9">
        <f>FREQUENCY(K15:K26,R24)</f>
        <v>0</v>
      </c>
      <c r="T24" s="7">
        <f t="shared" si="1"/>
        <v>0</v>
      </c>
      <c r="V24" s="7" t="s">
        <v>18</v>
      </c>
      <c r="W24" s="9">
        <v>360</v>
      </c>
      <c r="X24" s="9">
        <f>FREQUENCY(M15:M26,W24)</f>
        <v>0</v>
      </c>
      <c r="Y24" s="7">
        <f t="shared" si="3"/>
        <v>0</v>
      </c>
    </row>
    <row r="25" spans="1:25" ht="12.75">
      <c r="A25" s="18">
        <v>11</v>
      </c>
      <c r="B25" s="73"/>
      <c r="C25" s="21">
        <f>COUNT('LZ03-La Geria'!C25,'LZ03-La Geria'!C38,'LZ03-La Geria'!C51,'LZ03-La Geria'!C64,'LZ03-La Geria'!C77,'LZ03-La Geria'!C90,'LZ03-La Geria'!C103,'LZ03-La Geria'!C116,'LZ03-La Geria'!C129,'LZ03-La Geria'!C142,'LZ03-La Geria'!C155)</f>
        <v>11</v>
      </c>
      <c r="D25" s="20">
        <f>AVERAGE('LZ03-La Geria'!D25,'LZ03-La Geria'!D38,'LZ03-La Geria'!D51,'LZ03-La Geria'!D64,'LZ03-La Geria'!D77,'LZ03-La Geria'!D90,'LZ03-La Geria'!D103,'LZ03-La Geria'!D116,'LZ03-La Geria'!D129,'LZ03-La Geria'!D142,'LZ03-La Geria'!D155)</f>
        <v>18.748445454545454</v>
      </c>
      <c r="E25" s="20">
        <f>MAX('LZ03-La Geria'!E25,'LZ03-La Geria'!E38,'LZ03-La Geria'!E51,'LZ03-La Geria'!E64,'LZ03-La Geria'!E77,'LZ03-La Geria'!E90,'LZ03-La Geria'!E103,'LZ03-La Geria'!E116,'LZ03-La Geria'!E129,'LZ03-La Geria'!E142,'LZ03-La Geria'!E155)</f>
        <v>30.9</v>
      </c>
      <c r="F25" s="20">
        <f>MIN('LZ03-La Geria'!F25,'LZ03-La Geria'!F38,'LZ03-La Geria'!F51,'LZ03-La Geria'!F64,'LZ03-La Geria'!F77,'LZ03-La Geria'!F90,'LZ03-La Geria'!F103,'LZ03-La Geria'!F116,'LZ03-La Geria'!F129,'LZ03-La Geria'!F142,'LZ03-La Geria'!F155)</f>
        <v>6.9</v>
      </c>
      <c r="G25" s="20">
        <f>AVERAGE('LZ03-La Geria'!G25,'LZ03-La Geria'!G38,'LZ03-La Geria'!G51,'LZ03-La Geria'!G64,'LZ03-La Geria'!G77,'LZ03-La Geria'!G90,'LZ03-La Geria'!G103,'LZ03-La Geria'!G116,'LZ03-La Geria'!G129,'LZ03-La Geria'!G142,'LZ03-La Geria'!G155)</f>
        <v>70.58114545454546</v>
      </c>
      <c r="H25" s="20">
        <f>MAX('LZ03-La Geria'!H25,'LZ03-La Geria'!H38,'LZ03-La Geria'!H51,'LZ03-La Geria'!H64,'LZ03-La Geria'!H77,'LZ03-La Geria'!H90,'LZ03-La Geria'!H103,'LZ03-La Geria'!H116,'LZ03-La Geria'!H129,'LZ03-La Geria'!H142,'LZ03-La Geria'!H155)</f>
        <v>100</v>
      </c>
      <c r="I25" s="20">
        <f>MIN('LZ03-La Geria'!I25,'LZ03-La Geria'!I38,'LZ03-La Geria'!I51,'LZ03-La Geria'!I64,'LZ03-La Geria'!I77,'LZ03-La Geria'!I90,'LZ03-La Geria'!I103,'LZ03-La Geria'!I116,'LZ03-La Geria'!I129,'LZ03-La Geria'!I142,'LZ03-La Geria'!I155)</f>
        <v>10.3</v>
      </c>
      <c r="J25" s="20">
        <f>AVERAGE('LZ03-La Geria'!J25,'LZ03-La Geria'!J38,'LZ03-La Geria'!J51,'LZ03-La Geria'!J64,'LZ03-La Geria'!J77,'LZ03-La Geria'!J90,'LZ03-La Geria'!J103,'LZ03-La Geria'!J116,'LZ03-La Geria'!J129,'LZ03-La Geria'!J142,'LZ03-La Geria'!J155)</f>
        <v>3.1181809090909094</v>
      </c>
      <c r="K25" s="20"/>
      <c r="L25" s="20">
        <f>MAX('LZ03-La Geria'!L25,'LZ03-La Geria'!L38,'LZ03-La Geria'!L51,'LZ03-La Geria'!L64,'LZ03-La Geria'!L77,'LZ03-La Geria'!L90,'LZ03-La Geria'!L103,'LZ03-La Geria'!L116,'LZ03-La Geria'!L129,'LZ03-La Geria'!L142,'LZ03-La Geria'!L155)</f>
        <v>15.9</v>
      </c>
      <c r="M25" s="20"/>
      <c r="N25" s="20">
        <f>AVERAGE('LZ03-La Geria'!N25,'LZ03-La Geria'!N38,'LZ03-La Geria'!N51,'LZ03-La Geria'!N64,'LZ03-La Geria'!N77,'LZ03-La Geria'!N90,'LZ03-La Geria'!N103,'LZ03-La Geria'!N116,'LZ03-La Geria'!N129,'LZ03-La Geria'!N142,'LZ03-La Geria'!N155)</f>
        <v>14.545454545454545</v>
      </c>
      <c r="O25" s="20">
        <f>AVERAGE('LZ03-La Geria'!O25,'LZ03-La Geria'!O38,'LZ03-La Geria'!O51,'LZ03-La Geria'!O64,'LZ03-La Geria'!O77,'LZ03-La Geria'!O90,'LZ03-La Geria'!O103,'LZ03-La Geria'!O116,'LZ03-La Geria'!O129,'LZ03-La Geria'!O142,'LZ03-La Geria'!O155)</f>
        <v>13.37036072727273</v>
      </c>
      <c r="T25" s="10">
        <f>SUM(T16:T24)</f>
        <v>0</v>
      </c>
      <c r="Y25" s="10">
        <f>SUM(Y16:Y24)</f>
        <v>0</v>
      </c>
    </row>
    <row r="26" spans="1:15" ht="12.75">
      <c r="A26" s="18">
        <v>12</v>
      </c>
      <c r="B26" s="73"/>
      <c r="C26" s="21">
        <f>COUNT('LZ03-La Geria'!C26,'LZ03-La Geria'!C39,'LZ03-La Geria'!C52,'LZ03-La Geria'!C65,'LZ03-La Geria'!C78,'LZ03-La Geria'!C91,'LZ03-La Geria'!C104,'LZ03-La Geria'!C117,'LZ03-La Geria'!C130,'LZ03-La Geria'!C143,'LZ03-La Geria'!C156)</f>
        <v>10</v>
      </c>
      <c r="D26" s="20">
        <f>AVERAGE('LZ03-La Geria'!D26,'LZ03-La Geria'!D39,'LZ03-La Geria'!D52,'LZ03-La Geria'!D65,'LZ03-La Geria'!D78,'LZ03-La Geria'!D91,'LZ03-La Geria'!D104,'LZ03-La Geria'!D117,'LZ03-La Geria'!D130,'LZ03-La Geria'!D143,'LZ03-La Geria'!D156)</f>
        <v>16.91997</v>
      </c>
      <c r="E26" s="20">
        <f>MAX('LZ03-La Geria'!E26,'LZ03-La Geria'!E39,'LZ03-La Geria'!E52,'LZ03-La Geria'!E65,'LZ03-La Geria'!E78,'LZ03-La Geria'!E91,'LZ03-La Geria'!E104,'LZ03-La Geria'!E117,'LZ03-La Geria'!E130,'LZ03-La Geria'!E143,'LZ03-La Geria'!E156)</f>
        <v>26.7</v>
      </c>
      <c r="F26" s="20">
        <f>MIN('LZ03-La Geria'!F26,'LZ03-La Geria'!F39,'LZ03-La Geria'!F52,'LZ03-La Geria'!F65,'LZ03-La Geria'!F78,'LZ03-La Geria'!F91,'LZ03-La Geria'!F104,'LZ03-La Geria'!F117,'LZ03-La Geria'!F130,'LZ03-La Geria'!F143,'LZ03-La Geria'!F156)</f>
        <v>7.6</v>
      </c>
      <c r="G26" s="20">
        <f>AVERAGE('LZ03-La Geria'!G26,'LZ03-La Geria'!G39,'LZ03-La Geria'!G52,'LZ03-La Geria'!G65,'LZ03-La Geria'!G78,'LZ03-La Geria'!G91,'LZ03-La Geria'!G104,'LZ03-La Geria'!G117,'LZ03-La Geria'!G130,'LZ03-La Geria'!G143,'LZ03-La Geria'!G156)</f>
        <v>68.82383999999999</v>
      </c>
      <c r="H26" s="20">
        <f>MAX('LZ03-La Geria'!H26,'LZ03-La Geria'!H39,'LZ03-La Geria'!H52,'LZ03-La Geria'!H65,'LZ03-La Geria'!H78,'LZ03-La Geria'!H91,'LZ03-La Geria'!H104,'LZ03-La Geria'!H117,'LZ03-La Geria'!H130,'LZ03-La Geria'!H143,'LZ03-La Geria'!H156)</f>
        <v>148</v>
      </c>
      <c r="I26" s="20">
        <f>MIN('LZ03-La Geria'!I26,'LZ03-La Geria'!I39,'LZ03-La Geria'!I52,'LZ03-La Geria'!I65,'LZ03-La Geria'!I78,'LZ03-La Geria'!I91,'LZ03-La Geria'!I104,'LZ03-La Geria'!I117,'LZ03-La Geria'!I130,'LZ03-La Geria'!I143,'LZ03-La Geria'!I156)</f>
        <v>15.9</v>
      </c>
      <c r="J26" s="20">
        <f>AVERAGE('LZ03-La Geria'!J26,'LZ03-La Geria'!J39,'LZ03-La Geria'!J52,'LZ03-La Geria'!J65,'LZ03-La Geria'!J78,'LZ03-La Geria'!J91,'LZ03-La Geria'!J104,'LZ03-La Geria'!J117,'LZ03-La Geria'!J130,'LZ03-La Geria'!J143,'LZ03-La Geria'!J156)</f>
        <v>3.502404</v>
      </c>
      <c r="K26" s="20"/>
      <c r="L26" s="20">
        <f>MAX('LZ03-La Geria'!L26,'LZ03-La Geria'!L39,'LZ03-La Geria'!L52,'LZ03-La Geria'!L65,'LZ03-La Geria'!L78,'LZ03-La Geria'!L91,'LZ03-La Geria'!L104,'LZ03-La Geria'!L117,'LZ03-La Geria'!L130,'LZ03-La Geria'!L143,'LZ03-La Geria'!L156)</f>
        <v>33.9</v>
      </c>
      <c r="M26" s="20"/>
      <c r="N26" s="20">
        <f>AVERAGE('LZ03-La Geria'!N26,'LZ03-La Geria'!N39,'LZ03-La Geria'!N52,'LZ03-La Geria'!N65,'LZ03-La Geria'!N78,'LZ03-La Geria'!N91,'LZ03-La Geria'!N104,'LZ03-La Geria'!N117,'LZ03-La Geria'!N130,'LZ03-La Geria'!N143,'LZ03-La Geria'!N156)</f>
        <v>21.380000000000003</v>
      </c>
      <c r="O26" s="20">
        <f>AVERAGE('LZ03-La Geria'!O26,'LZ03-La Geria'!O39,'LZ03-La Geria'!O52,'LZ03-La Geria'!O65,'LZ03-La Geria'!O78,'LZ03-La Geria'!O91,'LZ03-La Geria'!O104,'LZ03-La Geria'!O117,'LZ03-La Geria'!O130,'LZ03-La Geria'!O143,'LZ03-La Geria'!O156)</f>
        <v>11.180116800000002</v>
      </c>
    </row>
    <row r="27" spans="1:15" ht="12.75">
      <c r="A27" s="19"/>
      <c r="B27" s="19"/>
      <c r="C27" s="19"/>
      <c r="D27" s="24">
        <f>AVERAGE(D15:D26)</f>
        <v>19.057397167508416</v>
      </c>
      <c r="E27" s="24">
        <f>MAX(E15:E26)</f>
        <v>51.4</v>
      </c>
      <c r="F27" s="24">
        <f>MIN(F15:F26)</f>
        <v>5.9</v>
      </c>
      <c r="G27" s="24">
        <f>AVERAGE(G15:G26)</f>
        <v>72.15330267676768</v>
      </c>
      <c r="H27" s="24">
        <f>MAX(H15:H26)</f>
        <v>148</v>
      </c>
      <c r="I27" s="24">
        <f>MIN(I15:I26)</f>
        <v>4.2</v>
      </c>
      <c r="J27" s="24">
        <f>AVERAGE(J15:J26)</f>
        <v>3.8804261938131313</v>
      </c>
      <c r="K27" s="21"/>
      <c r="L27" s="24">
        <f>MAX(L15:L26)</f>
        <v>37.9</v>
      </c>
      <c r="M27" s="21"/>
      <c r="N27" s="24">
        <f>SUM(N15:N26)</f>
        <v>173.3312878787879</v>
      </c>
      <c r="O27" s="24">
        <f>AVERAGE(O15:O26)</f>
        <v>19.096923407272726</v>
      </c>
    </row>
    <row r="28" spans="1:16" s="6" customFormat="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30" spans="11:13" ht="12.75" hidden="1">
      <c r="K30" s="11">
        <f>MAX(T16:T24)</f>
        <v>0</v>
      </c>
      <c r="M30" s="11">
        <f>MAX(Y16:Y24)</f>
        <v>0</v>
      </c>
    </row>
  </sheetData>
  <mergeCells count="8">
    <mergeCell ref="V14:Y14"/>
    <mergeCell ref="Q14:T14"/>
    <mergeCell ref="V15:Y15"/>
    <mergeCell ref="A7:O7"/>
    <mergeCell ref="A9:O9"/>
    <mergeCell ref="B15:B26"/>
    <mergeCell ref="Q15:T15"/>
    <mergeCell ref="A10:O10"/>
  </mergeCells>
  <conditionalFormatting sqref="T16:T24 Y16:Y24">
    <cfRule type="cellIs" priority="1" dxfId="0" operator="greaterThanOrEqual" stopIfTrue="1">
      <formula>3</formula>
    </cfRule>
  </conditionalFormatting>
  <printOptions horizontalCentered="1"/>
  <pageMargins left="0" right="0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</cp:lastModifiedBy>
  <cp:lastPrinted>2012-09-17T12:37:50Z</cp:lastPrinted>
  <dcterms:created xsi:type="dcterms:W3CDTF">2003-12-02T14:32:48Z</dcterms:created>
  <dcterms:modified xsi:type="dcterms:W3CDTF">2021-02-01T09:23:44Z</dcterms:modified>
  <cp:category/>
  <cp:version/>
  <cp:contentType/>
  <cp:contentStatus/>
</cp:coreProperties>
</file>